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2" r:id="rId1"/>
    <sheet name="Лист3" sheetId="3" r:id="rId2"/>
  </sheets>
  <definedNames>
    <definedName name="_xlnm.Print_Area" localSheetId="0">Лист1!$A$1:$I$945</definedName>
  </definedNames>
  <calcPr calcId="144525"/>
</workbook>
</file>

<file path=xl/calcChain.xml><?xml version="1.0" encoding="utf-8"?>
<calcChain xmlns="http://schemas.openxmlformats.org/spreadsheetml/2006/main">
  <c r="H18" i="2" l="1"/>
  <c r="G18" i="2"/>
  <c r="F18" i="2"/>
  <c r="E18" i="2"/>
  <c r="D18" i="2"/>
  <c r="H30" i="2"/>
  <c r="G30" i="2"/>
  <c r="F30" i="2"/>
  <c r="E30" i="2"/>
  <c r="D30" i="2"/>
  <c r="H42" i="2"/>
  <c r="G42" i="2"/>
  <c r="F42" i="2"/>
  <c r="E42" i="2"/>
  <c r="D42" i="2"/>
  <c r="D54" i="2"/>
  <c r="D66" i="2"/>
  <c r="D78" i="2"/>
  <c r="D90" i="2"/>
  <c r="H102" i="2"/>
  <c r="G102" i="2"/>
  <c r="F102" i="2"/>
  <c r="E102" i="2"/>
  <c r="D102" i="2" s="1"/>
  <c r="D114" i="2"/>
  <c r="D126" i="2"/>
  <c r="D138" i="2"/>
  <c r="D150" i="2"/>
  <c r="D162" i="2"/>
  <c r="D174" i="2"/>
  <c r="D186" i="2"/>
  <c r="D198" i="2"/>
  <c r="D210" i="2"/>
  <c r="H222" i="2"/>
  <c r="G222" i="2"/>
  <c r="F222" i="2"/>
  <c r="E222" i="2"/>
  <c r="D222" i="2"/>
  <c r="D234" i="2"/>
  <c r="H246" i="2"/>
  <c r="G246" i="2"/>
  <c r="F246" i="2"/>
  <c r="E246" i="2"/>
  <c r="D246" i="2"/>
  <c r="D258" i="2"/>
  <c r="H270" i="2"/>
  <c r="G270" i="2"/>
  <c r="F270" i="2"/>
  <c r="E270" i="2"/>
  <c r="D270" i="2"/>
  <c r="D282" i="2"/>
  <c r="D294" i="2"/>
  <c r="H306" i="2"/>
  <c r="G306" i="2"/>
  <c r="F306" i="2"/>
  <c r="E306" i="2"/>
  <c r="D306" i="2"/>
  <c r="H318" i="2"/>
  <c r="G318" i="2"/>
  <c r="F318" i="2"/>
  <c r="E318" i="2"/>
  <c r="D318" i="2"/>
  <c r="D330" i="2"/>
  <c r="D342" i="2"/>
  <c r="D354" i="2"/>
  <c r="D366" i="2"/>
  <c r="H378" i="2"/>
  <c r="G378" i="2"/>
  <c r="F378" i="2"/>
  <c r="E378" i="2"/>
  <c r="D378" i="2"/>
  <c r="H390" i="2"/>
  <c r="G390" i="2" s="1"/>
  <c r="D390" i="2" s="1"/>
  <c r="H402" i="2"/>
  <c r="G402" i="2" s="1"/>
  <c r="D402" i="2" s="1"/>
  <c r="D414" i="2"/>
  <c r="D426" i="2"/>
  <c r="D438" i="2"/>
  <c r="D450" i="2"/>
  <c r="H462" i="2"/>
  <c r="G462" i="2"/>
  <c r="F462" i="2"/>
  <c r="E462" i="2"/>
  <c r="D462" i="2"/>
  <c r="D474" i="2"/>
  <c r="D486" i="2"/>
  <c r="D498" i="2"/>
  <c r="D510" i="2"/>
  <c r="D522" i="2"/>
  <c r="D534" i="2"/>
  <c r="D546" i="2"/>
  <c r="D558" i="2"/>
  <c r="D570" i="2"/>
  <c r="H582" i="2"/>
  <c r="G582" i="2"/>
  <c r="F582" i="2"/>
  <c r="E582" i="2"/>
  <c r="D582" i="2"/>
  <c r="D594" i="2"/>
  <c r="D606" i="2"/>
  <c r="D618" i="2"/>
  <c r="H630" i="2"/>
  <c r="G630" i="2"/>
  <c r="F630" i="2"/>
  <c r="E630" i="2"/>
  <c r="D630" i="2"/>
  <c r="D642" i="2"/>
  <c r="D654" i="2"/>
  <c r="D666" i="2"/>
  <c r="H678" i="2"/>
  <c r="G678" i="2"/>
  <c r="F678" i="2"/>
  <c r="E678" i="2"/>
  <c r="D678" i="2"/>
  <c r="D690" i="2"/>
  <c r="D702" i="2"/>
  <c r="D714" i="2"/>
  <c r="H726" i="2"/>
  <c r="G726" i="2"/>
  <c r="F726" i="2"/>
  <c r="E726" i="2"/>
  <c r="D726" i="2"/>
  <c r="D738" i="2"/>
  <c r="D750" i="2"/>
  <c r="D762" i="2"/>
  <c r="H774" i="2"/>
  <c r="G774" i="2"/>
  <c r="F774" i="2"/>
  <c r="E774" i="2"/>
  <c r="D774" i="2"/>
  <c r="D786" i="2"/>
  <c r="D798" i="2"/>
  <c r="H822" i="2"/>
  <c r="G822" i="2"/>
  <c r="F822" i="2"/>
  <c r="E822" i="2"/>
  <c r="D822" i="2"/>
  <c r="D834" i="2"/>
  <c r="D846" i="2"/>
  <c r="H858" i="2"/>
  <c r="G858" i="2"/>
  <c r="F858" i="2"/>
  <c r="E858" i="2"/>
  <c r="D858" i="2"/>
  <c r="D870" i="2"/>
  <c r="H882" i="2"/>
  <c r="G882" i="2"/>
  <c r="F882" i="2"/>
  <c r="E882" i="2"/>
  <c r="D882" i="2"/>
  <c r="H894" i="2"/>
  <c r="G894" i="2"/>
  <c r="F894" i="2"/>
  <c r="E894" i="2"/>
  <c r="D894" i="2"/>
  <c r="D906" i="2"/>
  <c r="F918" i="2"/>
  <c r="E918" i="2"/>
  <c r="D918" i="2" s="1"/>
  <c r="E931" i="2"/>
  <c r="E930" i="2"/>
  <c r="D930" i="2"/>
  <c r="D942" i="2"/>
  <c r="F99" i="2" l="1"/>
  <c r="F867" i="2" l="1"/>
  <c r="H403" i="2" l="1"/>
  <c r="G403" i="2" s="1"/>
  <c r="D403" i="2" s="1"/>
  <c r="H401" i="2"/>
  <c r="G401" i="2" s="1"/>
  <c r="D401" i="2" s="1"/>
  <c r="H400" i="2"/>
  <c r="G400" i="2" s="1"/>
  <c r="D400" i="2" s="1"/>
  <c r="H399" i="2"/>
  <c r="G399" i="2" s="1"/>
  <c r="D399" i="2" s="1"/>
  <c r="H391" i="2"/>
  <c r="G391" i="2" s="1"/>
  <c r="D391" i="2" s="1"/>
  <c r="H389" i="2"/>
  <c r="G389" i="2" s="1"/>
  <c r="D389" i="2" s="1"/>
  <c r="H388" i="2"/>
  <c r="G388" i="2" s="1"/>
  <c r="D388" i="2" s="1"/>
  <c r="H387" i="2"/>
  <c r="G387" i="2"/>
  <c r="D387" i="2"/>
  <c r="E29" i="2" l="1"/>
  <c r="F29" i="2"/>
  <c r="G29" i="2"/>
  <c r="H29" i="2"/>
  <c r="E31" i="2"/>
  <c r="F31" i="2"/>
  <c r="G31" i="2"/>
  <c r="H31" i="2"/>
  <c r="E41" i="2"/>
  <c r="F41" i="2"/>
  <c r="G41" i="2"/>
  <c r="D41" i="2" s="1"/>
  <c r="H41" i="2"/>
  <c r="E43" i="2"/>
  <c r="D43" i="2" s="1"/>
  <c r="F43" i="2"/>
  <c r="G43" i="2"/>
  <c r="H43" i="2"/>
  <c r="H40" i="2"/>
  <c r="G40" i="2"/>
  <c r="F40" i="2"/>
  <c r="E40" i="2"/>
  <c r="D53" i="2"/>
  <c r="D55" i="2"/>
  <c r="D52" i="2"/>
  <c r="D65" i="2"/>
  <c r="D67" i="2"/>
  <c r="D64" i="2"/>
  <c r="D77" i="2"/>
  <c r="D79" i="2"/>
  <c r="D76" i="2"/>
  <c r="D89" i="2"/>
  <c r="D91" i="2"/>
  <c r="D88" i="2"/>
  <c r="E101" i="2"/>
  <c r="F101" i="2"/>
  <c r="G101" i="2"/>
  <c r="D101" i="2" s="1"/>
  <c r="H101" i="2"/>
  <c r="E103" i="2"/>
  <c r="D103" i="2" s="1"/>
  <c r="F103" i="2"/>
  <c r="G103" i="2"/>
  <c r="H103" i="2"/>
  <c r="H100" i="2"/>
  <c r="G100" i="2"/>
  <c r="F100" i="2"/>
  <c r="E100" i="2"/>
  <c r="D113" i="2"/>
  <c r="D115" i="2"/>
  <c r="D112" i="2"/>
  <c r="D125" i="2"/>
  <c r="D127" i="2"/>
  <c r="D124" i="2"/>
  <c r="D137" i="2"/>
  <c r="D139" i="2"/>
  <c r="D136" i="2"/>
  <c r="D149" i="2"/>
  <c r="D151" i="2"/>
  <c r="D148" i="2"/>
  <c r="D161" i="2"/>
  <c r="D163" i="2"/>
  <c r="D160" i="2"/>
  <c r="D173" i="2"/>
  <c r="D175" i="2"/>
  <c r="D172" i="2"/>
  <c r="D185" i="2"/>
  <c r="D187" i="2"/>
  <c r="D184" i="2"/>
  <c r="D197" i="2"/>
  <c r="D199" i="2"/>
  <c r="D196" i="2"/>
  <c r="D209" i="2"/>
  <c r="D211" i="2"/>
  <c r="D208" i="2"/>
  <c r="E221" i="2"/>
  <c r="D221" i="2" s="1"/>
  <c r="F221" i="2"/>
  <c r="G221" i="2"/>
  <c r="H221" i="2"/>
  <c r="E223" i="2"/>
  <c r="D223" i="2" s="1"/>
  <c r="F223" i="2"/>
  <c r="G223" i="2"/>
  <c r="H223" i="2"/>
  <c r="H220" i="2"/>
  <c r="G220" i="2"/>
  <c r="F220" i="2"/>
  <c r="D220" i="2" s="1"/>
  <c r="E220" i="2"/>
  <c r="D233" i="2"/>
  <c r="D235" i="2"/>
  <c r="D232" i="2"/>
  <c r="E245" i="2"/>
  <c r="D245" i="2" s="1"/>
  <c r="F245" i="2"/>
  <c r="G245" i="2"/>
  <c r="H245" i="2"/>
  <c r="E247" i="2"/>
  <c r="D247" i="2" s="1"/>
  <c r="F247" i="2"/>
  <c r="G247" i="2"/>
  <c r="H247" i="2"/>
  <c r="H244" i="2"/>
  <c r="G244" i="2"/>
  <c r="F244" i="2"/>
  <c r="E244" i="2"/>
  <c r="D244" i="2" s="1"/>
  <c r="D257" i="2"/>
  <c r="D259" i="2"/>
  <c r="D256" i="2"/>
  <c r="E269" i="2"/>
  <c r="D269" i="2" s="1"/>
  <c r="F269" i="2"/>
  <c r="G269" i="2"/>
  <c r="H269" i="2"/>
  <c r="E271" i="2"/>
  <c r="D271" i="2" s="1"/>
  <c r="F271" i="2"/>
  <c r="G271" i="2"/>
  <c r="H271" i="2"/>
  <c r="H268" i="2"/>
  <c r="G268" i="2"/>
  <c r="F268" i="2"/>
  <c r="D268" i="2" s="1"/>
  <c r="E268" i="2"/>
  <c r="D281" i="2"/>
  <c r="D283" i="2"/>
  <c r="D280" i="2"/>
  <c r="D293" i="2"/>
  <c r="D295" i="2"/>
  <c r="D292" i="2"/>
  <c r="E317" i="2"/>
  <c r="F317" i="2"/>
  <c r="G317" i="2"/>
  <c r="H317" i="2"/>
  <c r="D317" i="2" s="1"/>
  <c r="E319" i="2"/>
  <c r="D319" i="2" s="1"/>
  <c r="F319" i="2"/>
  <c r="G319" i="2"/>
  <c r="H319" i="2"/>
  <c r="H316" i="2"/>
  <c r="G316" i="2"/>
  <c r="F316" i="2"/>
  <c r="E316" i="2"/>
  <c r="D329" i="2"/>
  <c r="D331" i="2"/>
  <c r="D328" i="2"/>
  <c r="D341" i="2"/>
  <c r="D343" i="2"/>
  <c r="D340" i="2"/>
  <c r="D353" i="2"/>
  <c r="D355" i="2"/>
  <c r="D352" i="2"/>
  <c r="D365" i="2"/>
  <c r="D367" i="2"/>
  <c r="D364" i="2"/>
  <c r="E377" i="2"/>
  <c r="F377" i="2"/>
  <c r="G377" i="2"/>
  <c r="H377" i="2"/>
  <c r="E379" i="2"/>
  <c r="F379" i="2"/>
  <c r="G379" i="2"/>
  <c r="H379" i="2"/>
  <c r="H376" i="2"/>
  <c r="G376" i="2"/>
  <c r="F376" i="2"/>
  <c r="E376" i="2"/>
  <c r="D413" i="2"/>
  <c r="D415" i="2"/>
  <c r="D412" i="2"/>
  <c r="D425" i="2"/>
  <c r="D427" i="2"/>
  <c r="D424" i="2"/>
  <c r="D437" i="2"/>
  <c r="D439" i="2"/>
  <c r="D436" i="2"/>
  <c r="D449" i="2"/>
  <c r="D451" i="2"/>
  <c r="D448" i="2"/>
  <c r="E463" i="2"/>
  <c r="F463" i="2"/>
  <c r="G463" i="2"/>
  <c r="H463" i="2"/>
  <c r="E461" i="2"/>
  <c r="F461" i="2"/>
  <c r="G461" i="2"/>
  <c r="H461" i="2"/>
  <c r="H460" i="2"/>
  <c r="G460" i="2"/>
  <c r="F460" i="2"/>
  <c r="E460" i="2"/>
  <c r="D475" i="2"/>
  <c r="D473" i="2"/>
  <c r="D472" i="2"/>
  <c r="D485" i="2"/>
  <c r="D487" i="2"/>
  <c r="D484" i="2"/>
  <c r="D497" i="2"/>
  <c r="D499" i="2"/>
  <c r="D496" i="2"/>
  <c r="D509" i="2"/>
  <c r="D511" i="2"/>
  <c r="D508" i="2"/>
  <c r="D521" i="2"/>
  <c r="D523" i="2"/>
  <c r="D520" i="2"/>
  <c r="D533" i="2"/>
  <c r="D535" i="2"/>
  <c r="D532" i="2"/>
  <c r="D545" i="2"/>
  <c r="D547" i="2"/>
  <c r="D544" i="2"/>
  <c r="D557" i="2"/>
  <c r="D559" i="2"/>
  <c r="E560" i="2"/>
  <c r="F560" i="2"/>
  <c r="G560" i="2"/>
  <c r="H560" i="2"/>
  <c r="D556" i="2"/>
  <c r="D569" i="2"/>
  <c r="D571" i="2"/>
  <c r="D568" i="2"/>
  <c r="E581" i="2"/>
  <c r="D581" i="2" s="1"/>
  <c r="F581" i="2"/>
  <c r="G581" i="2"/>
  <c r="H581" i="2"/>
  <c r="E583" i="2"/>
  <c r="D583" i="2" s="1"/>
  <c r="F583" i="2"/>
  <c r="G583" i="2"/>
  <c r="H583" i="2"/>
  <c r="H580" i="2"/>
  <c r="G580" i="2"/>
  <c r="F580" i="2"/>
  <c r="E580" i="2"/>
  <c r="D593" i="2"/>
  <c r="D595" i="2"/>
  <c r="D592" i="2"/>
  <c r="D605" i="2"/>
  <c r="D607" i="2"/>
  <c r="D604" i="2"/>
  <c r="D617" i="2"/>
  <c r="D619" i="2"/>
  <c r="D616" i="2"/>
  <c r="E629" i="2"/>
  <c r="F629" i="2"/>
  <c r="G629" i="2"/>
  <c r="H629" i="2"/>
  <c r="E631" i="2"/>
  <c r="F631" i="2"/>
  <c r="G631" i="2"/>
  <c r="H628" i="2"/>
  <c r="G628" i="2"/>
  <c r="F628" i="2"/>
  <c r="E628" i="2"/>
  <c r="D641" i="2"/>
  <c r="D643" i="2"/>
  <c r="D640" i="2"/>
  <c r="D653" i="2"/>
  <c r="D655" i="2"/>
  <c r="D652" i="2"/>
  <c r="D665" i="2"/>
  <c r="D667" i="2"/>
  <c r="D664" i="2"/>
  <c r="E677" i="2"/>
  <c r="D677" i="2" s="1"/>
  <c r="F677" i="2"/>
  <c r="G677" i="2"/>
  <c r="H677" i="2"/>
  <c r="E679" i="2"/>
  <c r="D679" i="2" s="1"/>
  <c r="F679" i="2"/>
  <c r="G679" i="2"/>
  <c r="H679" i="2"/>
  <c r="H676" i="2"/>
  <c r="G676" i="2"/>
  <c r="F676" i="2"/>
  <c r="E676" i="2"/>
  <c r="D689" i="2"/>
  <c r="D691" i="2"/>
  <c r="D688" i="2"/>
  <c r="D701" i="2"/>
  <c r="D703" i="2"/>
  <c r="D700" i="2"/>
  <c r="D713" i="2"/>
  <c r="D715" i="2"/>
  <c r="D712" i="2"/>
  <c r="E725" i="2"/>
  <c r="F725" i="2"/>
  <c r="G725" i="2"/>
  <c r="E727" i="2"/>
  <c r="F727" i="2"/>
  <c r="G727" i="2"/>
  <c r="G724" i="2"/>
  <c r="F724" i="2"/>
  <c r="E724" i="2"/>
  <c r="D737" i="2"/>
  <c r="D739" i="2"/>
  <c r="D736" i="2"/>
  <c r="D749" i="2"/>
  <c r="D751" i="2"/>
  <c r="D748" i="2"/>
  <c r="D761" i="2"/>
  <c r="D763" i="2"/>
  <c r="D760" i="2"/>
  <c r="E773" i="2"/>
  <c r="F773" i="2"/>
  <c r="G773" i="2"/>
  <c r="H773" i="2"/>
  <c r="E775" i="2"/>
  <c r="F775" i="2"/>
  <c r="G775" i="2"/>
  <c r="H775" i="2"/>
  <c r="H772" i="2"/>
  <c r="G772" i="2"/>
  <c r="F772" i="2"/>
  <c r="E772" i="2"/>
  <c r="D785" i="2"/>
  <c r="D787" i="2"/>
  <c r="D784" i="2"/>
  <c r="D797" i="2"/>
  <c r="D799" i="2"/>
  <c r="D796" i="2"/>
  <c r="E821" i="2"/>
  <c r="F821" i="2"/>
  <c r="G821" i="2"/>
  <c r="H821" i="2"/>
  <c r="E823" i="2"/>
  <c r="F823" i="2"/>
  <c r="G823" i="2"/>
  <c r="H823" i="2"/>
  <c r="H820" i="2"/>
  <c r="G820" i="2"/>
  <c r="F820" i="2"/>
  <c r="E820" i="2"/>
  <c r="D833" i="2"/>
  <c r="D835" i="2"/>
  <c r="D832" i="2"/>
  <c r="D845" i="2"/>
  <c r="D847" i="2"/>
  <c r="D844" i="2"/>
  <c r="E857" i="2"/>
  <c r="F857" i="2"/>
  <c r="G857" i="2"/>
  <c r="H857" i="2"/>
  <c r="E859" i="2"/>
  <c r="F859" i="2"/>
  <c r="G859" i="2"/>
  <c r="H859" i="2"/>
  <c r="H856" i="2"/>
  <c r="G856" i="2"/>
  <c r="F856" i="2"/>
  <c r="E856" i="2"/>
  <c r="D869" i="2"/>
  <c r="D857" i="2" s="1"/>
  <c r="D871" i="2"/>
  <c r="D859" i="2" s="1"/>
  <c r="D868" i="2"/>
  <c r="D856" i="2" s="1"/>
  <c r="F307" i="2" l="1"/>
  <c r="D31" i="2"/>
  <c r="G305" i="2"/>
  <c r="D463" i="2"/>
  <c r="E305" i="2"/>
  <c r="E304" i="2"/>
  <c r="D676" i="2"/>
  <c r="E28" i="2"/>
  <c r="D580" i="2"/>
  <c r="G28" i="2"/>
  <c r="H28" i="2"/>
  <c r="D100" i="2"/>
  <c r="D40" i="2"/>
  <c r="F28" i="2"/>
  <c r="D629" i="2"/>
  <c r="G307" i="2"/>
  <c r="D461" i="2"/>
  <c r="D772" i="2"/>
  <c r="D628" i="2"/>
  <c r="D460" i="2"/>
  <c r="D316" i="2"/>
  <c r="G304" i="2"/>
  <c r="D29" i="2"/>
  <c r="D377" i="2"/>
  <c r="D379" i="2"/>
  <c r="E307" i="2"/>
  <c r="D376" i="2"/>
  <c r="F304" i="2"/>
  <c r="F305" i="2"/>
  <c r="D820" i="2"/>
  <c r="D775" i="2"/>
  <c r="D773" i="2"/>
  <c r="D823" i="2"/>
  <c r="D821" i="2"/>
  <c r="E893" i="2"/>
  <c r="E881" i="2" s="1"/>
  <c r="F893" i="2"/>
  <c r="G893" i="2"/>
  <c r="G881" i="2" s="1"/>
  <c r="H893" i="2"/>
  <c r="H881" i="2" s="1"/>
  <c r="E895" i="2"/>
  <c r="E883" i="2" s="1"/>
  <c r="F895" i="2"/>
  <c r="F883" i="2" s="1"/>
  <c r="G895" i="2"/>
  <c r="G883" i="2" s="1"/>
  <c r="H895" i="2"/>
  <c r="H883" i="2" s="1"/>
  <c r="H892" i="2"/>
  <c r="H880" i="2" s="1"/>
  <c r="G892" i="2"/>
  <c r="G880" i="2" s="1"/>
  <c r="F892" i="2"/>
  <c r="F880" i="2" s="1"/>
  <c r="E892" i="2"/>
  <c r="D905" i="2"/>
  <c r="D907" i="2"/>
  <c r="D904" i="2"/>
  <c r="F917" i="2"/>
  <c r="F919" i="2"/>
  <c r="F916" i="2"/>
  <c r="E925" i="2"/>
  <c r="E926" i="2"/>
  <c r="E927" i="2"/>
  <c r="E928" i="2"/>
  <c r="D928" i="2" s="1"/>
  <c r="D931" i="2"/>
  <c r="E929" i="2"/>
  <c r="D929" i="2" s="1"/>
  <c r="D941" i="2"/>
  <c r="D940" i="2"/>
  <c r="F19" i="2" l="1"/>
  <c r="G17" i="2"/>
  <c r="D28" i="2"/>
  <c r="G19" i="2"/>
  <c r="G16" i="2"/>
  <c r="F16" i="2"/>
  <c r="D892" i="2"/>
  <c r="D883" i="2"/>
  <c r="E919" i="2"/>
  <c r="D919" i="2" s="1"/>
  <c r="E880" i="2"/>
  <c r="E916" i="2"/>
  <c r="D916" i="2" s="1"/>
  <c r="D893" i="2"/>
  <c r="E917" i="2"/>
  <c r="D917" i="2" s="1"/>
  <c r="D895" i="2"/>
  <c r="F881" i="2"/>
  <c r="D881" i="2" s="1"/>
  <c r="F17" i="2" l="1"/>
  <c r="D880" i="2"/>
  <c r="E16" i="2"/>
  <c r="E17" i="2"/>
  <c r="E19" i="2"/>
  <c r="D62" i="2"/>
  <c r="D943" i="2" l="1"/>
  <c r="D939" i="2"/>
  <c r="D938" i="2"/>
  <c r="D937" i="2"/>
  <c r="D936" i="2"/>
  <c r="E935" i="2"/>
  <c r="D935" i="2"/>
  <c r="E934" i="2"/>
  <c r="D934" i="2"/>
  <c r="D933" i="2"/>
  <c r="H932" i="2"/>
  <c r="G932" i="2"/>
  <c r="F932" i="2"/>
  <c r="E932" i="2" l="1"/>
  <c r="D932" i="2"/>
  <c r="G455" i="2"/>
  <c r="G752" i="2"/>
  <c r="F309" i="2" l="1"/>
  <c r="E920" i="2" l="1"/>
  <c r="H34" i="2" l="1"/>
  <c r="H35" i="2"/>
  <c r="H36" i="2"/>
  <c r="H37" i="2"/>
  <c r="H38" i="2"/>
  <c r="H39" i="2"/>
  <c r="H33" i="2"/>
  <c r="G34" i="2"/>
  <c r="G35" i="2"/>
  <c r="G36" i="2"/>
  <c r="G37" i="2"/>
  <c r="G38" i="2"/>
  <c r="G39" i="2"/>
  <c r="G33" i="2"/>
  <c r="F34" i="2"/>
  <c r="F35" i="2"/>
  <c r="F36" i="2"/>
  <c r="F37" i="2"/>
  <c r="F38" i="2"/>
  <c r="F39" i="2"/>
  <c r="F33" i="2"/>
  <c r="E34" i="2"/>
  <c r="E35" i="2"/>
  <c r="E36" i="2"/>
  <c r="E37" i="2"/>
  <c r="E38" i="2"/>
  <c r="E39" i="2"/>
  <c r="E33" i="2"/>
  <c r="D46" i="2"/>
  <c r="D47" i="2"/>
  <c r="D48" i="2"/>
  <c r="D49" i="2"/>
  <c r="D50" i="2"/>
  <c r="D51" i="2"/>
  <c r="D45" i="2"/>
  <c r="E44" i="2"/>
  <c r="F44" i="2"/>
  <c r="G44" i="2"/>
  <c r="H44" i="2"/>
  <c r="D58" i="2"/>
  <c r="D59" i="2"/>
  <c r="D60" i="2"/>
  <c r="D61" i="2"/>
  <c r="D63" i="2"/>
  <c r="D57" i="2"/>
  <c r="E56" i="2"/>
  <c r="F56" i="2"/>
  <c r="G56" i="2"/>
  <c r="H56" i="2"/>
  <c r="D70" i="2"/>
  <c r="D71" i="2"/>
  <c r="D72" i="2"/>
  <c r="D73" i="2"/>
  <c r="D74" i="2"/>
  <c r="D75" i="2"/>
  <c r="D69" i="2"/>
  <c r="E68" i="2"/>
  <c r="F68" i="2"/>
  <c r="G68" i="2"/>
  <c r="H68" i="2"/>
  <c r="D82" i="2"/>
  <c r="D83" i="2"/>
  <c r="D84" i="2"/>
  <c r="D85" i="2"/>
  <c r="D86" i="2"/>
  <c r="D87" i="2"/>
  <c r="D81" i="2"/>
  <c r="E80" i="2"/>
  <c r="F80" i="2"/>
  <c r="G80" i="2"/>
  <c r="H80" i="2"/>
  <c r="H94" i="2"/>
  <c r="H95" i="2"/>
  <c r="H96" i="2"/>
  <c r="H97" i="2"/>
  <c r="H98" i="2"/>
  <c r="H99" i="2"/>
  <c r="H93" i="2"/>
  <c r="G94" i="2"/>
  <c r="G95" i="2"/>
  <c r="G96" i="2"/>
  <c r="G97" i="2"/>
  <c r="G98" i="2"/>
  <c r="G99" i="2"/>
  <c r="G93" i="2"/>
  <c r="F94" i="2"/>
  <c r="F95" i="2"/>
  <c r="F96" i="2"/>
  <c r="F97" i="2"/>
  <c r="F98" i="2"/>
  <c r="F93" i="2"/>
  <c r="E94" i="2"/>
  <c r="E95" i="2"/>
  <c r="E96" i="2"/>
  <c r="E97" i="2"/>
  <c r="E98" i="2"/>
  <c r="E99" i="2"/>
  <c r="E93" i="2"/>
  <c r="D33" i="2" l="1"/>
  <c r="D80" i="2"/>
  <c r="D35" i="2"/>
  <c r="G32" i="2"/>
  <c r="D68" i="2"/>
  <c r="D44" i="2"/>
  <c r="D34" i="2"/>
  <c r="H32" i="2"/>
  <c r="F32" i="2"/>
  <c r="D39" i="2"/>
  <c r="D36" i="2"/>
  <c r="D56" i="2"/>
  <c r="D38" i="2"/>
  <c r="E32" i="2"/>
  <c r="D37" i="2"/>
  <c r="D93" i="2"/>
  <c r="K32" i="2" l="1"/>
  <c r="D32" i="2"/>
  <c r="D94" i="2"/>
  <c r="D95" i="2"/>
  <c r="D96" i="2"/>
  <c r="D97" i="2"/>
  <c r="D98" i="2"/>
  <c r="D99" i="2"/>
  <c r="E92" i="2"/>
  <c r="F92" i="2"/>
  <c r="G92" i="2"/>
  <c r="H92" i="2"/>
  <c r="D106" i="2"/>
  <c r="D107" i="2"/>
  <c r="D108" i="2"/>
  <c r="D109" i="2"/>
  <c r="D110" i="2"/>
  <c r="D111" i="2"/>
  <c r="D105" i="2"/>
  <c r="F104" i="2"/>
  <c r="G104" i="2"/>
  <c r="H104" i="2"/>
  <c r="E104" i="2"/>
  <c r="D118" i="2"/>
  <c r="D119" i="2"/>
  <c r="D120" i="2"/>
  <c r="D121" i="2"/>
  <c r="D122" i="2"/>
  <c r="D123" i="2"/>
  <c r="D117" i="2"/>
  <c r="F116" i="2"/>
  <c r="G116" i="2"/>
  <c r="H116" i="2"/>
  <c r="E116" i="2"/>
  <c r="D130" i="2"/>
  <c r="D131" i="2"/>
  <c r="D132" i="2"/>
  <c r="D133" i="2"/>
  <c r="D134" i="2"/>
  <c r="D135" i="2"/>
  <c r="D129" i="2"/>
  <c r="F128" i="2"/>
  <c r="G128" i="2"/>
  <c r="H128" i="2"/>
  <c r="E128" i="2"/>
  <c r="D142" i="2"/>
  <c r="D143" i="2"/>
  <c r="D144" i="2"/>
  <c r="D145" i="2"/>
  <c r="D146" i="2"/>
  <c r="D147" i="2"/>
  <c r="D141" i="2"/>
  <c r="F140" i="2"/>
  <c r="G140" i="2"/>
  <c r="H140" i="2"/>
  <c r="E140" i="2"/>
  <c r="D154" i="2"/>
  <c r="D155" i="2"/>
  <c r="D156" i="2"/>
  <c r="D157" i="2"/>
  <c r="D158" i="2"/>
  <c r="D159" i="2"/>
  <c r="D153" i="2"/>
  <c r="F152" i="2"/>
  <c r="G152" i="2"/>
  <c r="H152" i="2"/>
  <c r="E152" i="2"/>
  <c r="D166" i="2"/>
  <c r="D167" i="2"/>
  <c r="D168" i="2"/>
  <c r="D169" i="2"/>
  <c r="D170" i="2"/>
  <c r="D171" i="2"/>
  <c r="D165" i="2"/>
  <c r="F164" i="2"/>
  <c r="G164" i="2"/>
  <c r="H164" i="2"/>
  <c r="E164" i="2"/>
  <c r="D178" i="2"/>
  <c r="D179" i="2"/>
  <c r="D180" i="2"/>
  <c r="D181" i="2"/>
  <c r="D182" i="2"/>
  <c r="D183" i="2"/>
  <c r="D177" i="2"/>
  <c r="F176" i="2"/>
  <c r="G176" i="2"/>
  <c r="H176" i="2"/>
  <c r="E176" i="2"/>
  <c r="D204" i="2"/>
  <c r="D190" i="2"/>
  <c r="D191" i="2"/>
  <c r="D192" i="2"/>
  <c r="D193" i="2"/>
  <c r="D194" i="2"/>
  <c r="D195" i="2"/>
  <c r="D189" i="2"/>
  <c r="F188" i="2"/>
  <c r="G188" i="2"/>
  <c r="H188" i="2"/>
  <c r="E188" i="2"/>
  <c r="D202" i="2"/>
  <c r="D203" i="2"/>
  <c r="D205" i="2"/>
  <c r="D206" i="2"/>
  <c r="D207" i="2"/>
  <c r="D201" i="2"/>
  <c r="H200" i="2"/>
  <c r="G200" i="2"/>
  <c r="F200" i="2"/>
  <c r="E200" i="2"/>
  <c r="H214" i="2"/>
  <c r="H215" i="2"/>
  <c r="H216" i="2"/>
  <c r="H217" i="2"/>
  <c r="H218" i="2"/>
  <c r="H219" i="2"/>
  <c r="H213" i="2"/>
  <c r="G214" i="2"/>
  <c r="G215" i="2"/>
  <c r="G216" i="2"/>
  <c r="G217" i="2"/>
  <c r="G218" i="2"/>
  <c r="G219" i="2"/>
  <c r="G213" i="2"/>
  <c r="F214" i="2"/>
  <c r="F215" i="2"/>
  <c r="F216" i="2"/>
  <c r="F217" i="2"/>
  <c r="F218" i="2"/>
  <c r="F219" i="2"/>
  <c r="F213" i="2"/>
  <c r="E214" i="2"/>
  <c r="E215" i="2"/>
  <c r="E216" i="2"/>
  <c r="E217" i="2"/>
  <c r="E218" i="2"/>
  <c r="E219" i="2"/>
  <c r="E213" i="2"/>
  <c r="D226" i="2"/>
  <c r="D227" i="2"/>
  <c r="D228" i="2"/>
  <c r="D229" i="2"/>
  <c r="D230" i="2"/>
  <c r="D231" i="2"/>
  <c r="D225" i="2"/>
  <c r="F224" i="2"/>
  <c r="G224" i="2"/>
  <c r="H224" i="2"/>
  <c r="E224" i="2"/>
  <c r="H238" i="2"/>
  <c r="H239" i="2"/>
  <c r="H240" i="2"/>
  <c r="H241" i="2"/>
  <c r="H242" i="2"/>
  <c r="H243" i="2"/>
  <c r="H237" i="2"/>
  <c r="E238" i="2"/>
  <c r="D238" i="2" s="1"/>
  <c r="E239" i="2"/>
  <c r="D239" i="2" s="1"/>
  <c r="E240" i="2"/>
  <c r="D240" i="2" s="1"/>
  <c r="E241" i="2"/>
  <c r="E242" i="2"/>
  <c r="E243" i="2"/>
  <c r="E237" i="2"/>
  <c r="G238" i="2"/>
  <c r="G239" i="2"/>
  <c r="G240" i="2"/>
  <c r="G241" i="2"/>
  <c r="G242" i="2"/>
  <c r="G243" i="2"/>
  <c r="G237" i="2"/>
  <c r="F238" i="2"/>
  <c r="F239" i="2"/>
  <c r="F240" i="2"/>
  <c r="F241" i="2"/>
  <c r="F242" i="2"/>
  <c r="F243" i="2"/>
  <c r="F237" i="2"/>
  <c r="D237" i="2"/>
  <c r="D250" i="2"/>
  <c r="D251" i="2"/>
  <c r="D252" i="2"/>
  <c r="D253" i="2"/>
  <c r="D254" i="2"/>
  <c r="D255" i="2"/>
  <c r="D249" i="2"/>
  <c r="F248" i="2"/>
  <c r="G248" i="2"/>
  <c r="H248" i="2"/>
  <c r="E248" i="2"/>
  <c r="H262" i="2"/>
  <c r="H263" i="2"/>
  <c r="H264" i="2"/>
  <c r="H265" i="2"/>
  <c r="H266" i="2"/>
  <c r="H267" i="2"/>
  <c r="H261" i="2"/>
  <c r="G262" i="2"/>
  <c r="G263" i="2"/>
  <c r="G264" i="2"/>
  <c r="G265" i="2"/>
  <c r="G266" i="2"/>
  <c r="G267" i="2"/>
  <c r="G261" i="2"/>
  <c r="F262" i="2"/>
  <c r="F263" i="2"/>
  <c r="F264" i="2"/>
  <c r="F265" i="2"/>
  <c r="F266" i="2"/>
  <c r="F267" i="2"/>
  <c r="F261" i="2"/>
  <c r="E262" i="2"/>
  <c r="E263" i="2"/>
  <c r="E264" i="2"/>
  <c r="E265" i="2"/>
  <c r="E266" i="2"/>
  <c r="E267" i="2"/>
  <c r="E261" i="2"/>
  <c r="D261" i="2" s="1"/>
  <c r="D274" i="2"/>
  <c r="D275" i="2"/>
  <c r="D276" i="2"/>
  <c r="D277" i="2"/>
  <c r="D278" i="2"/>
  <c r="D279" i="2"/>
  <c r="D273" i="2"/>
  <c r="F272" i="2"/>
  <c r="G272" i="2"/>
  <c r="H272" i="2"/>
  <c r="E272" i="2"/>
  <c r="D291" i="2"/>
  <c r="D290" i="2"/>
  <c r="D289" i="2"/>
  <c r="D288" i="2"/>
  <c r="D287" i="2"/>
  <c r="D286" i="2"/>
  <c r="D285" i="2"/>
  <c r="H284" i="2"/>
  <c r="G284" i="2"/>
  <c r="F284" i="2"/>
  <c r="E284" i="2"/>
  <c r="H310" i="2"/>
  <c r="H311" i="2"/>
  <c r="H312" i="2"/>
  <c r="H313" i="2"/>
  <c r="H314" i="2"/>
  <c r="H315" i="2"/>
  <c r="H309" i="2"/>
  <c r="G310" i="2"/>
  <c r="G311" i="2"/>
  <c r="G312" i="2"/>
  <c r="G313" i="2"/>
  <c r="G314" i="2"/>
  <c r="G315" i="2"/>
  <c r="G309" i="2"/>
  <c r="F310" i="2"/>
  <c r="F311" i="2"/>
  <c r="F312" i="2"/>
  <c r="F313" i="2"/>
  <c r="F314" i="2"/>
  <c r="F315" i="2"/>
  <c r="E310" i="2"/>
  <c r="E311" i="2"/>
  <c r="E312" i="2"/>
  <c r="E313" i="2"/>
  <c r="E314" i="2"/>
  <c r="E315" i="2"/>
  <c r="E309" i="2"/>
  <c r="D351" i="2"/>
  <c r="D350" i="2"/>
  <c r="D349" i="2"/>
  <c r="D348" i="2"/>
  <c r="D347" i="2"/>
  <c r="D346" i="2"/>
  <c r="D345" i="2"/>
  <c r="H344" i="2"/>
  <c r="G344" i="2"/>
  <c r="F344" i="2"/>
  <c r="E344" i="2"/>
  <c r="D334" i="2"/>
  <c r="D335" i="2"/>
  <c r="D336" i="2"/>
  <c r="D337" i="2"/>
  <c r="D338" i="2"/>
  <c r="D339" i="2"/>
  <c r="D333" i="2"/>
  <c r="E332" i="2"/>
  <c r="D327" i="2"/>
  <c r="F332" i="2"/>
  <c r="G332" i="2"/>
  <c r="H332" i="2"/>
  <c r="F356" i="2"/>
  <c r="G356" i="2"/>
  <c r="H356" i="2"/>
  <c r="E356" i="2"/>
  <c r="D363" i="2"/>
  <c r="E370" i="2"/>
  <c r="E371" i="2"/>
  <c r="E372" i="2"/>
  <c r="E373" i="2"/>
  <c r="E374" i="2"/>
  <c r="E369" i="2"/>
  <c r="D382" i="2"/>
  <c r="D383" i="2"/>
  <c r="D384" i="2"/>
  <c r="D385" i="2"/>
  <c r="D381" i="2"/>
  <c r="D394" i="2"/>
  <c r="D395" i="2"/>
  <c r="D396" i="2"/>
  <c r="D397" i="2"/>
  <c r="D393" i="2"/>
  <c r="D406" i="2"/>
  <c r="D405" i="2"/>
  <c r="E404" i="2"/>
  <c r="D407" i="2"/>
  <c r="D409" i="2"/>
  <c r="D410" i="2"/>
  <c r="D411" i="2"/>
  <c r="G404" i="2"/>
  <c r="H404" i="2"/>
  <c r="D429" i="2"/>
  <c r="E428" i="2"/>
  <c r="F428" i="2"/>
  <c r="G428" i="2"/>
  <c r="H428" i="2"/>
  <c r="D435" i="2"/>
  <c r="D423" i="2"/>
  <c r="D442" i="2"/>
  <c r="D443" i="2"/>
  <c r="D444" i="2"/>
  <c r="D445" i="2"/>
  <c r="D446" i="2"/>
  <c r="D447" i="2"/>
  <c r="D441" i="2"/>
  <c r="E440" i="2"/>
  <c r="F440" i="2"/>
  <c r="G440" i="2"/>
  <c r="H440" i="2"/>
  <c r="H454" i="2"/>
  <c r="H455" i="2"/>
  <c r="H456" i="2"/>
  <c r="H457" i="2"/>
  <c r="H458" i="2"/>
  <c r="H459" i="2"/>
  <c r="H453" i="2"/>
  <c r="G454" i="2"/>
  <c r="G457" i="2"/>
  <c r="G458" i="2"/>
  <c r="G459" i="2"/>
  <c r="G453" i="2"/>
  <c r="F454" i="2"/>
  <c r="F455" i="2"/>
  <c r="F456" i="2"/>
  <c r="F457" i="2"/>
  <c r="F458" i="2"/>
  <c r="F459" i="2"/>
  <c r="F453" i="2"/>
  <c r="E454" i="2"/>
  <c r="E455" i="2"/>
  <c r="E456" i="2"/>
  <c r="E457" i="2"/>
  <c r="E458" i="2"/>
  <c r="E459" i="2"/>
  <c r="E453" i="2"/>
  <c r="D550" i="2"/>
  <c r="D551" i="2"/>
  <c r="D552" i="2"/>
  <c r="D553" i="2"/>
  <c r="D554" i="2"/>
  <c r="D555" i="2"/>
  <c r="D549" i="2"/>
  <c r="E548" i="2"/>
  <c r="F548" i="2"/>
  <c r="G548" i="2"/>
  <c r="H548" i="2"/>
  <c r="D214" i="2" l="1"/>
  <c r="D262" i="2"/>
  <c r="F27" i="2"/>
  <c r="G27" i="2"/>
  <c r="D263" i="2"/>
  <c r="D215" i="2"/>
  <c r="D309" i="2"/>
  <c r="F21" i="2"/>
  <c r="H21" i="2"/>
  <c r="D267" i="2"/>
  <c r="D216" i="2"/>
  <c r="D266" i="2"/>
  <c r="D242" i="2"/>
  <c r="D218" i="2"/>
  <c r="D311" i="2"/>
  <c r="D265" i="2"/>
  <c r="D264" i="2"/>
  <c r="D219" i="2"/>
  <c r="D310" i="2"/>
  <c r="D313" i="2"/>
  <c r="D312" i="2"/>
  <c r="D314" i="2"/>
  <c r="F25" i="2"/>
  <c r="H25" i="2"/>
  <c r="G25" i="2"/>
  <c r="F375" i="2"/>
  <c r="E212" i="2"/>
  <c r="E21" i="2"/>
  <c r="D217" i="2"/>
  <c r="E25" i="2"/>
  <c r="G212" i="2"/>
  <c r="G21" i="2"/>
  <c r="G24" i="2"/>
  <c r="H24" i="2"/>
  <c r="E27" i="2"/>
  <c r="E23" i="2"/>
  <c r="F23" i="2"/>
  <c r="G23" i="2"/>
  <c r="H27" i="2"/>
  <c r="H23" i="2"/>
  <c r="E24" i="2"/>
  <c r="F24" i="2"/>
  <c r="E26" i="2"/>
  <c r="E22" i="2"/>
  <c r="F26" i="2"/>
  <c r="F22" i="2"/>
  <c r="G26" i="2"/>
  <c r="G22" i="2"/>
  <c r="H26" i="2"/>
  <c r="H22" i="2"/>
  <c r="E260" i="2"/>
  <c r="E236" i="2"/>
  <c r="D140" i="2"/>
  <c r="F212" i="2"/>
  <c r="H212" i="2"/>
  <c r="D272" i="2"/>
  <c r="G260" i="2"/>
  <c r="D128" i="2"/>
  <c r="D116" i="2"/>
  <c r="D104" i="2"/>
  <c r="D213" i="2"/>
  <c r="D188" i="2"/>
  <c r="F260" i="2"/>
  <c r="H260" i="2"/>
  <c r="D248" i="2"/>
  <c r="D92" i="2"/>
  <c r="D152" i="2"/>
  <c r="D164" i="2"/>
  <c r="D176" i="2"/>
  <c r="D200" i="2"/>
  <c r="G236" i="2"/>
  <c r="D224" i="2"/>
  <c r="F236" i="2"/>
  <c r="H236" i="2"/>
  <c r="D243" i="2"/>
  <c r="D241" i="2"/>
  <c r="F308" i="2"/>
  <c r="G308" i="2"/>
  <c r="H308" i="2"/>
  <c r="D284" i="2"/>
  <c r="D344" i="2"/>
  <c r="E308" i="2"/>
  <c r="D315" i="2"/>
  <c r="H375" i="2"/>
  <c r="D332" i="2"/>
  <c r="D440" i="2"/>
  <c r="D548" i="2"/>
  <c r="D260" i="2" l="1"/>
  <c r="D308" i="2"/>
  <c r="L308" i="2" s="1"/>
  <c r="G375" i="2"/>
  <c r="D22" i="2"/>
  <c r="F20" i="2"/>
  <c r="D23" i="2"/>
  <c r="D26" i="2"/>
  <c r="H20" i="2"/>
  <c r="D27" i="2"/>
  <c r="D21" i="2"/>
  <c r="E20" i="2"/>
  <c r="G20" i="2"/>
  <c r="D25" i="2"/>
  <c r="D24" i="2"/>
  <c r="D212" i="2"/>
  <c r="K92" i="2"/>
  <c r="D236" i="2"/>
  <c r="K20" i="2" l="1"/>
  <c r="E375" i="2"/>
  <c r="D375" i="2" s="1"/>
  <c r="D20" i="2"/>
  <c r="D454" i="2"/>
  <c r="D458" i="2"/>
  <c r="D455" i="2"/>
  <c r="D562" i="2"/>
  <c r="D563" i="2"/>
  <c r="D564" i="2"/>
  <c r="D565" i="2"/>
  <c r="D566" i="2"/>
  <c r="D567" i="2"/>
  <c r="D561" i="2"/>
  <c r="D459" i="2"/>
  <c r="D466" i="2"/>
  <c r="D467" i="2"/>
  <c r="D468" i="2"/>
  <c r="D469" i="2"/>
  <c r="D470" i="2"/>
  <c r="D471" i="2"/>
  <c r="D465" i="2"/>
  <c r="E464" i="2"/>
  <c r="F464" i="2"/>
  <c r="G464" i="2"/>
  <c r="H464" i="2"/>
  <c r="D478" i="2"/>
  <c r="D479" i="2"/>
  <c r="D480" i="2"/>
  <c r="D481" i="2"/>
  <c r="D482" i="2"/>
  <c r="D483" i="2"/>
  <c r="D477" i="2"/>
  <c r="E476" i="2"/>
  <c r="F476" i="2"/>
  <c r="G476" i="2"/>
  <c r="H476" i="2"/>
  <c r="D490" i="2"/>
  <c r="D491" i="2"/>
  <c r="D492" i="2"/>
  <c r="D493" i="2"/>
  <c r="D494" i="2"/>
  <c r="D495" i="2"/>
  <c r="D489" i="2"/>
  <c r="E488" i="2"/>
  <c r="F488" i="2"/>
  <c r="G488" i="2"/>
  <c r="H488" i="2"/>
  <c r="D502" i="2"/>
  <c r="D503" i="2"/>
  <c r="D505" i="2"/>
  <c r="D506" i="2"/>
  <c r="D507" i="2"/>
  <c r="D501" i="2"/>
  <c r="E500" i="2"/>
  <c r="F500" i="2"/>
  <c r="H500" i="2"/>
  <c r="D514" i="2"/>
  <c r="D515" i="2"/>
  <c r="D516" i="2"/>
  <c r="D517" i="2"/>
  <c r="D518" i="2"/>
  <c r="D519" i="2"/>
  <c r="D513" i="2"/>
  <c r="E512" i="2"/>
  <c r="F512" i="2"/>
  <c r="G512" i="2"/>
  <c r="H512" i="2"/>
  <c r="G524" i="2"/>
  <c r="D527" i="2"/>
  <c r="D526" i="2"/>
  <c r="D528" i="2"/>
  <c r="D529" i="2"/>
  <c r="D530" i="2"/>
  <c r="D531" i="2"/>
  <c r="D525" i="2"/>
  <c r="E524" i="2"/>
  <c r="F524" i="2"/>
  <c r="H524" i="2"/>
  <c r="D538" i="2"/>
  <c r="E536" i="2"/>
  <c r="D539" i="2"/>
  <c r="D540" i="2"/>
  <c r="D541" i="2"/>
  <c r="D542" i="2"/>
  <c r="D543" i="2"/>
  <c r="D537" i="2"/>
  <c r="F536" i="2"/>
  <c r="G536" i="2"/>
  <c r="H536" i="2"/>
  <c r="H574" i="2"/>
  <c r="H575" i="2"/>
  <c r="H576" i="2"/>
  <c r="H577" i="2"/>
  <c r="H578" i="2"/>
  <c r="H579" i="2"/>
  <c r="H573" i="2"/>
  <c r="G574" i="2"/>
  <c r="G575" i="2"/>
  <c r="G576" i="2"/>
  <c r="G577" i="2"/>
  <c r="G578" i="2"/>
  <c r="G579" i="2"/>
  <c r="G573" i="2"/>
  <c r="F574" i="2"/>
  <c r="F573" i="2"/>
  <c r="F575" i="2"/>
  <c r="F576" i="2"/>
  <c r="F577" i="2"/>
  <c r="F578" i="2"/>
  <c r="F579" i="2"/>
  <c r="E574" i="2"/>
  <c r="E575" i="2"/>
  <c r="E576" i="2"/>
  <c r="E577" i="2"/>
  <c r="E578" i="2"/>
  <c r="E579" i="2"/>
  <c r="E573" i="2"/>
  <c r="D585" i="2"/>
  <c r="D586" i="2"/>
  <c r="D587" i="2"/>
  <c r="D588" i="2"/>
  <c r="D589" i="2"/>
  <c r="D590" i="2"/>
  <c r="D591" i="2"/>
  <c r="E584" i="2"/>
  <c r="F584" i="2"/>
  <c r="G584" i="2"/>
  <c r="H584" i="2"/>
  <c r="D597" i="2"/>
  <c r="D598" i="2"/>
  <c r="D599" i="2"/>
  <c r="D600" i="2"/>
  <c r="D601" i="2"/>
  <c r="D602" i="2"/>
  <c r="D603" i="2"/>
  <c r="E596" i="2"/>
  <c r="F596" i="2"/>
  <c r="G596" i="2"/>
  <c r="H596" i="2"/>
  <c r="D610" i="2"/>
  <c r="D611" i="2"/>
  <c r="D612" i="2"/>
  <c r="D613" i="2"/>
  <c r="D614" i="2"/>
  <c r="D615" i="2"/>
  <c r="D609" i="2"/>
  <c r="E608" i="2"/>
  <c r="F608" i="2"/>
  <c r="G608" i="2"/>
  <c r="H608" i="2"/>
  <c r="G622" i="2"/>
  <c r="G623" i="2"/>
  <c r="G624" i="2"/>
  <c r="G625" i="2"/>
  <c r="G626" i="2"/>
  <c r="G627" i="2"/>
  <c r="G621" i="2"/>
  <c r="F622" i="2"/>
  <c r="F623" i="2"/>
  <c r="F624" i="2"/>
  <c r="F625" i="2"/>
  <c r="F626" i="2"/>
  <c r="F627" i="2"/>
  <c r="F621" i="2"/>
  <c r="E622" i="2"/>
  <c r="E623" i="2"/>
  <c r="E624" i="2"/>
  <c r="E625" i="2"/>
  <c r="E626" i="2"/>
  <c r="E627" i="2"/>
  <c r="E621" i="2"/>
  <c r="H621" i="2"/>
  <c r="H627" i="2"/>
  <c r="D634" i="2"/>
  <c r="D635" i="2"/>
  <c r="D636" i="2"/>
  <c r="D637" i="2"/>
  <c r="D638" i="2"/>
  <c r="D639" i="2"/>
  <c r="D633" i="2"/>
  <c r="E632" i="2"/>
  <c r="F632" i="2"/>
  <c r="G632" i="2"/>
  <c r="H632" i="2"/>
  <c r="D646" i="2"/>
  <c r="D647" i="2"/>
  <c r="D648" i="2"/>
  <c r="D649" i="2"/>
  <c r="D650" i="2"/>
  <c r="D651" i="2"/>
  <c r="D645" i="2"/>
  <c r="G644" i="2"/>
  <c r="E644" i="2"/>
  <c r="F644" i="2"/>
  <c r="H644" i="2"/>
  <c r="D658" i="2"/>
  <c r="D659" i="2"/>
  <c r="D660" i="2"/>
  <c r="D661" i="2"/>
  <c r="D662" i="2"/>
  <c r="D663" i="2"/>
  <c r="D657" i="2"/>
  <c r="E656" i="2"/>
  <c r="F656" i="2"/>
  <c r="G656" i="2"/>
  <c r="H656" i="2"/>
  <c r="H670" i="2"/>
  <c r="H671" i="2"/>
  <c r="H672" i="2"/>
  <c r="H673" i="2"/>
  <c r="H674" i="2"/>
  <c r="H675" i="2"/>
  <c r="H669" i="2"/>
  <c r="G670" i="2"/>
  <c r="G671" i="2"/>
  <c r="G672" i="2"/>
  <c r="G673" i="2"/>
  <c r="G674" i="2"/>
  <c r="G675" i="2"/>
  <c r="G669" i="2"/>
  <c r="F670" i="2"/>
  <c r="F671" i="2"/>
  <c r="F672" i="2"/>
  <c r="F673" i="2"/>
  <c r="F674" i="2"/>
  <c r="F675" i="2"/>
  <c r="F669" i="2"/>
  <c r="E670" i="2"/>
  <c r="E671" i="2"/>
  <c r="E672" i="2"/>
  <c r="E673" i="2"/>
  <c r="E674" i="2"/>
  <c r="E675" i="2"/>
  <c r="E669" i="2"/>
  <c r="D682" i="2"/>
  <c r="D683" i="2"/>
  <c r="D684" i="2"/>
  <c r="D685" i="2"/>
  <c r="D686" i="2"/>
  <c r="D687" i="2"/>
  <c r="D681" i="2"/>
  <c r="E680" i="2"/>
  <c r="F680" i="2"/>
  <c r="G680" i="2"/>
  <c r="H680" i="2"/>
  <c r="D694" i="2"/>
  <c r="D695" i="2"/>
  <c r="D696" i="2"/>
  <c r="D697" i="2"/>
  <c r="D698" i="2"/>
  <c r="D699" i="2"/>
  <c r="D693" i="2"/>
  <c r="E692" i="2"/>
  <c r="F692" i="2"/>
  <c r="G692" i="2"/>
  <c r="H692" i="2"/>
  <c r="D706" i="2"/>
  <c r="D707" i="2"/>
  <c r="D708" i="2"/>
  <c r="D709" i="2"/>
  <c r="D710" i="2"/>
  <c r="D711" i="2"/>
  <c r="D705" i="2"/>
  <c r="E704" i="2"/>
  <c r="F704" i="2"/>
  <c r="G704" i="2"/>
  <c r="H704" i="2"/>
  <c r="G717" i="2"/>
  <c r="F717" i="2"/>
  <c r="F718" i="2"/>
  <c r="E718" i="2"/>
  <c r="E719" i="2"/>
  <c r="E720" i="2"/>
  <c r="E721" i="2"/>
  <c r="E722" i="2"/>
  <c r="E723" i="2"/>
  <c r="E717" i="2"/>
  <c r="G723" i="2"/>
  <c r="F723" i="2"/>
  <c r="G728" i="2"/>
  <c r="F728" i="2"/>
  <c r="H728" i="2"/>
  <c r="E728" i="2"/>
  <c r="D735" i="2"/>
  <c r="H740" i="2"/>
  <c r="G740" i="2"/>
  <c r="F740" i="2"/>
  <c r="E740" i="2"/>
  <c r="D747" i="2"/>
  <c r="D742" i="2"/>
  <c r="D743" i="2"/>
  <c r="D744" i="2"/>
  <c r="D745" i="2"/>
  <c r="D746" i="2"/>
  <c r="D741" i="2"/>
  <c r="H752" i="2"/>
  <c r="F752" i="2"/>
  <c r="E752" i="2"/>
  <c r="D754" i="2"/>
  <c r="D755" i="2"/>
  <c r="D756" i="2"/>
  <c r="D757" i="2"/>
  <c r="D758" i="2"/>
  <c r="D759" i="2"/>
  <c r="D753" i="2"/>
  <c r="G766" i="2"/>
  <c r="G767" i="2"/>
  <c r="G768" i="2"/>
  <c r="G769" i="2"/>
  <c r="G770" i="2"/>
  <c r="G771" i="2"/>
  <c r="G765" i="2"/>
  <c r="F766" i="2"/>
  <c r="F767" i="2"/>
  <c r="F768" i="2"/>
  <c r="F769" i="2"/>
  <c r="F770" i="2"/>
  <c r="F771" i="2"/>
  <c r="F765" i="2"/>
  <c r="E766" i="2"/>
  <c r="E767" i="2"/>
  <c r="E768" i="2"/>
  <c r="E769" i="2"/>
  <c r="E770" i="2"/>
  <c r="E771" i="2"/>
  <c r="E765" i="2"/>
  <c r="H771" i="2"/>
  <c r="D778" i="2"/>
  <c r="D779" i="2"/>
  <c r="D780" i="2"/>
  <c r="D781" i="2"/>
  <c r="D782" i="2"/>
  <c r="D783" i="2"/>
  <c r="G776" i="2"/>
  <c r="F776" i="2"/>
  <c r="E776" i="2"/>
  <c r="D790" i="2"/>
  <c r="D791" i="2"/>
  <c r="D792" i="2"/>
  <c r="D793" i="2"/>
  <c r="D794" i="2"/>
  <c r="D795" i="2"/>
  <c r="D789" i="2"/>
  <c r="H788" i="2"/>
  <c r="G788" i="2"/>
  <c r="F788" i="2"/>
  <c r="E788" i="2"/>
  <c r="D801" i="2"/>
  <c r="D800" i="2" s="1"/>
  <c r="L800" i="2" s="1"/>
  <c r="E800" i="2"/>
  <c r="F800" i="2"/>
  <c r="G800" i="2"/>
  <c r="H800" i="2"/>
  <c r="H814" i="2"/>
  <c r="H815" i="2"/>
  <c r="H816" i="2"/>
  <c r="H817" i="2"/>
  <c r="H818" i="2"/>
  <c r="H819" i="2"/>
  <c r="H813" i="2"/>
  <c r="G814" i="2"/>
  <c r="G815" i="2"/>
  <c r="G816" i="2"/>
  <c r="G817" i="2"/>
  <c r="G818" i="2"/>
  <c r="G819" i="2"/>
  <c r="G813" i="2"/>
  <c r="F814" i="2"/>
  <c r="F815" i="2"/>
  <c r="F816" i="2"/>
  <c r="F817" i="2"/>
  <c r="F818" i="2"/>
  <c r="F819" i="2"/>
  <c r="F813" i="2"/>
  <c r="E814" i="2"/>
  <c r="E815" i="2"/>
  <c r="E816" i="2"/>
  <c r="E817" i="2"/>
  <c r="E818" i="2"/>
  <c r="E819" i="2"/>
  <c r="E813" i="2"/>
  <c r="D828" i="2"/>
  <c r="D826" i="2"/>
  <c r="D827" i="2"/>
  <c r="D829" i="2"/>
  <c r="D830" i="2"/>
  <c r="D831" i="2"/>
  <c r="D825" i="2"/>
  <c r="E824" i="2"/>
  <c r="D838" i="2"/>
  <c r="D839" i="2"/>
  <c r="D840" i="2"/>
  <c r="D841" i="2"/>
  <c r="D842" i="2"/>
  <c r="D843" i="2"/>
  <c r="D837" i="2"/>
  <c r="E836" i="2"/>
  <c r="H836" i="2"/>
  <c r="G836" i="2"/>
  <c r="F836" i="2"/>
  <c r="E849" i="2"/>
  <c r="F849" i="2"/>
  <c r="G849" i="2"/>
  <c r="H849" i="2"/>
  <c r="E850" i="2"/>
  <c r="F850" i="2"/>
  <c r="G850" i="2"/>
  <c r="H850" i="2"/>
  <c r="E851" i="2"/>
  <c r="F851" i="2"/>
  <c r="G851" i="2"/>
  <c r="H851" i="2"/>
  <c r="E852" i="2"/>
  <c r="F852" i="2"/>
  <c r="G852" i="2"/>
  <c r="H852" i="2"/>
  <c r="E853" i="2"/>
  <c r="F853" i="2"/>
  <c r="G853" i="2"/>
  <c r="H853" i="2"/>
  <c r="E854" i="2"/>
  <c r="F854" i="2"/>
  <c r="G854" i="2"/>
  <c r="H854" i="2"/>
  <c r="E855" i="2"/>
  <c r="F855" i="2"/>
  <c r="G855" i="2"/>
  <c r="H855" i="2"/>
  <c r="D861" i="2"/>
  <c r="D849" i="2" s="1"/>
  <c r="D862" i="2"/>
  <c r="D850" i="2" s="1"/>
  <c r="D863" i="2"/>
  <c r="D851" i="2" s="1"/>
  <c r="D864" i="2"/>
  <c r="D852" i="2" s="1"/>
  <c r="D866" i="2"/>
  <c r="D854" i="2" s="1"/>
  <c r="D867" i="2"/>
  <c r="D855" i="2" s="1"/>
  <c r="D865" i="2"/>
  <c r="D853" i="2" s="1"/>
  <c r="E860" i="2"/>
  <c r="F860" i="2"/>
  <c r="G860" i="2"/>
  <c r="H860" i="2"/>
  <c r="D927" i="2"/>
  <c r="D926" i="2"/>
  <c r="D925" i="2"/>
  <c r="D924" i="2"/>
  <c r="D912" i="2" s="1"/>
  <c r="D923" i="2"/>
  <c r="D911" i="2" s="1"/>
  <c r="D922" i="2"/>
  <c r="D910" i="2" s="1"/>
  <c r="D921" i="2"/>
  <c r="D909" i="2" s="1"/>
  <c r="H920" i="2"/>
  <c r="G920" i="2"/>
  <c r="F920" i="2"/>
  <c r="F915" i="2"/>
  <c r="E915" i="2"/>
  <c r="F914" i="2"/>
  <c r="E914" i="2"/>
  <c r="F913" i="2"/>
  <c r="E913" i="2"/>
  <c r="E912" i="2"/>
  <c r="E909" i="2"/>
  <c r="H908" i="2"/>
  <c r="G908" i="2"/>
  <c r="D903" i="2"/>
  <c r="D902" i="2"/>
  <c r="D901" i="2"/>
  <c r="F900" i="2"/>
  <c r="F888" i="2" s="1"/>
  <c r="E900" i="2"/>
  <c r="D899" i="2"/>
  <c r="D898" i="2"/>
  <c r="D897" i="2"/>
  <c r="H896" i="2"/>
  <c r="G896" i="2"/>
  <c r="H891" i="2"/>
  <c r="H879" i="2" s="1"/>
  <c r="G891" i="2"/>
  <c r="G879" i="2" s="1"/>
  <c r="F891" i="2"/>
  <c r="E891" i="2"/>
  <c r="E879" i="2" s="1"/>
  <c r="H890" i="2"/>
  <c r="H878" i="2" s="1"/>
  <c r="G890" i="2"/>
  <c r="G878" i="2" s="1"/>
  <c r="F890" i="2"/>
  <c r="F878" i="2" s="1"/>
  <c r="E890" i="2"/>
  <c r="H889" i="2"/>
  <c r="H877" i="2" s="1"/>
  <c r="G889" i="2"/>
  <c r="G877" i="2" s="1"/>
  <c r="F889" i="2"/>
  <c r="F877" i="2" s="1"/>
  <c r="E889" i="2"/>
  <c r="E877" i="2" s="1"/>
  <c r="H888" i="2"/>
  <c r="H876" i="2" s="1"/>
  <c r="G888" i="2"/>
  <c r="G876" i="2" s="1"/>
  <c r="H887" i="2"/>
  <c r="H875" i="2" s="1"/>
  <c r="G887" i="2"/>
  <c r="G875" i="2" s="1"/>
  <c r="F887" i="2"/>
  <c r="E887" i="2"/>
  <c r="E875" i="2" s="1"/>
  <c r="H886" i="2"/>
  <c r="H874" i="2" s="1"/>
  <c r="G886" i="2"/>
  <c r="G874" i="2" s="1"/>
  <c r="F886" i="2"/>
  <c r="F874" i="2" s="1"/>
  <c r="E886" i="2"/>
  <c r="H885" i="2"/>
  <c r="H873" i="2" s="1"/>
  <c r="G885" i="2"/>
  <c r="G873" i="2" s="1"/>
  <c r="F885" i="2"/>
  <c r="F873" i="2" s="1"/>
  <c r="E885" i="2"/>
  <c r="E873" i="2" s="1"/>
  <c r="D669" i="2" l="1"/>
  <c r="D674" i="2"/>
  <c r="D560" i="2"/>
  <c r="H727" i="2"/>
  <c r="H723" i="2" s="1"/>
  <c r="D815" i="2"/>
  <c r="D814" i="2"/>
  <c r="E896" i="2"/>
  <c r="E884" i="2" s="1"/>
  <c r="D671" i="2"/>
  <c r="D670" i="2"/>
  <c r="D816" i="2"/>
  <c r="D818" i="2"/>
  <c r="D817" i="2"/>
  <c r="D672" i="2"/>
  <c r="D819" i="2"/>
  <c r="E888" i="2"/>
  <c r="E876" i="2" s="1"/>
  <c r="D887" i="2"/>
  <c r="F896" i="2"/>
  <c r="F884" i="2" s="1"/>
  <c r="E764" i="2"/>
  <c r="H668" i="2"/>
  <c r="H631" i="2" s="1"/>
  <c r="F303" i="2"/>
  <c r="H572" i="2"/>
  <c r="E303" i="2"/>
  <c r="E15" i="2" s="1"/>
  <c r="E299" i="2"/>
  <c r="G303" i="2"/>
  <c r="G15" i="2" s="1"/>
  <c r="E300" i="2"/>
  <c r="E910" i="2"/>
  <c r="D914" i="2"/>
  <c r="E302" i="2"/>
  <c r="E298" i="2"/>
  <c r="E297" i="2"/>
  <c r="E9" i="2" s="1"/>
  <c r="E301" i="2"/>
  <c r="E13" i="2" s="1"/>
  <c r="E848" i="2"/>
  <c r="E911" i="2"/>
  <c r="D915" i="2"/>
  <c r="H848" i="2"/>
  <c r="D704" i="2"/>
  <c r="D680" i="2"/>
  <c r="D644" i="2"/>
  <c r="F572" i="2"/>
  <c r="G848" i="2"/>
  <c r="H812" i="2"/>
  <c r="F764" i="2"/>
  <c r="F668" i="2"/>
  <c r="D621" i="2"/>
  <c r="E620" i="2"/>
  <c r="F875" i="2"/>
  <c r="D875" i="2" s="1"/>
  <c r="D891" i="2"/>
  <c r="F848" i="2"/>
  <c r="G764" i="2"/>
  <c r="D752" i="2"/>
  <c r="D740" i="2"/>
  <c r="E668" i="2"/>
  <c r="G572" i="2"/>
  <c r="D920" i="2"/>
  <c r="G884" i="2"/>
  <c r="F879" i="2"/>
  <c r="D879" i="2" s="1"/>
  <c r="D877" i="2"/>
  <c r="F908" i="2"/>
  <c r="D788" i="2"/>
  <c r="D771" i="2"/>
  <c r="D673" i="2"/>
  <c r="D627" i="2"/>
  <c r="D596" i="2"/>
  <c r="D675" i="2"/>
  <c r="G620" i="2"/>
  <c r="D813" i="2"/>
  <c r="D886" i="2"/>
  <c r="H872" i="2"/>
  <c r="D890" i="2"/>
  <c r="E716" i="2"/>
  <c r="E452" i="2"/>
  <c r="D488" i="2"/>
  <c r="D457" i="2"/>
  <c r="D464" i="2"/>
  <c r="D476" i="2"/>
  <c r="D536" i="2"/>
  <c r="D512" i="2"/>
  <c r="D524" i="2"/>
  <c r="D578" i="2"/>
  <c r="D579" i="2"/>
  <c r="D575" i="2"/>
  <c r="D577" i="2"/>
  <c r="D576" i="2"/>
  <c r="E572" i="2"/>
  <c r="D584" i="2"/>
  <c r="D608" i="2"/>
  <c r="F620" i="2"/>
  <c r="D632" i="2"/>
  <c r="D656" i="2"/>
  <c r="G668" i="2"/>
  <c r="D692" i="2"/>
  <c r="D824" i="2"/>
  <c r="D836" i="2"/>
  <c r="D848" i="2"/>
  <c r="L848" i="2" s="1"/>
  <c r="D860" i="2"/>
  <c r="D873" i="2"/>
  <c r="F876" i="2"/>
  <c r="G872" i="2"/>
  <c r="H884" i="2"/>
  <c r="D885" i="2"/>
  <c r="D889" i="2"/>
  <c r="D900" i="2"/>
  <c r="D896" i="2" s="1"/>
  <c r="D884" i="2" s="1"/>
  <c r="D913" i="2"/>
  <c r="E874" i="2"/>
  <c r="E878" i="2"/>
  <c r="D878" i="2" s="1"/>
  <c r="H307" i="2" l="1"/>
  <c r="D631" i="2"/>
  <c r="D723" i="2"/>
  <c r="H303" i="2"/>
  <c r="H15" i="2" s="1"/>
  <c r="H725" i="2"/>
  <c r="H305" i="2" s="1"/>
  <c r="D727" i="2"/>
  <c r="D888" i="2"/>
  <c r="E12" i="2"/>
  <c r="D876" i="2"/>
  <c r="D812" i="2"/>
  <c r="L812" i="2" s="1"/>
  <c r="K620" i="2"/>
  <c r="K572" i="2"/>
  <c r="E11" i="2"/>
  <c r="K668" i="2"/>
  <c r="E908" i="2"/>
  <c r="E14" i="2"/>
  <c r="E10" i="2"/>
  <c r="F15" i="2"/>
  <c r="D908" i="2"/>
  <c r="D668" i="2"/>
  <c r="L668" i="2" s="1"/>
  <c r="D574" i="2"/>
  <c r="D874" i="2"/>
  <c r="E872" i="2"/>
  <c r="F872" i="2"/>
  <c r="E8" i="2" l="1"/>
  <c r="H17" i="2"/>
  <c r="D17" i="2" s="1"/>
  <c r="D305" i="2"/>
  <c r="H19" i="2"/>
  <c r="D19" i="2" s="1"/>
  <c r="D307" i="2"/>
  <c r="D15" i="2"/>
  <c r="D303" i="2"/>
  <c r="H724" i="2"/>
  <c r="H304" i="2" s="1"/>
  <c r="D725" i="2"/>
  <c r="D872" i="2"/>
  <c r="D573" i="2"/>
  <c r="D572" i="2" s="1"/>
  <c r="L572" i="2" s="1"/>
  <c r="H452" i="2"/>
  <c r="E812" i="2"/>
  <c r="G812" i="2"/>
  <c r="H824" i="2"/>
  <c r="G824" i="2"/>
  <c r="F824" i="2"/>
  <c r="F812" i="2"/>
  <c r="H16" i="2" l="1"/>
  <c r="D16" i="2" s="1"/>
  <c r="D304" i="2"/>
  <c r="D724" i="2"/>
  <c r="H722" i="2"/>
  <c r="H721" i="2" s="1"/>
  <c r="H720" i="2" s="1"/>
  <c r="H719" i="2" s="1"/>
  <c r="F452" i="2"/>
  <c r="D453" i="2"/>
  <c r="H718" i="2" l="1"/>
  <c r="H777" i="2"/>
  <c r="H765" i="2" s="1"/>
  <c r="H770" i="2"/>
  <c r="D770" i="2" s="1"/>
  <c r="H769" i="2"/>
  <c r="D769" i="2" s="1"/>
  <c r="H768" i="2"/>
  <c r="D768" i="2" s="1"/>
  <c r="H767" i="2"/>
  <c r="D767" i="2" s="1"/>
  <c r="H766" i="2"/>
  <c r="D766" i="2" s="1"/>
  <c r="D734" i="2"/>
  <c r="D733" i="2"/>
  <c r="D732" i="2"/>
  <c r="D731" i="2"/>
  <c r="D730" i="2"/>
  <c r="D729" i="2"/>
  <c r="G722" i="2"/>
  <c r="F722" i="2"/>
  <c r="G721" i="2"/>
  <c r="F721" i="2"/>
  <c r="G720" i="2"/>
  <c r="F720" i="2"/>
  <c r="G719" i="2"/>
  <c r="F719" i="2"/>
  <c r="G718" i="2"/>
  <c r="H626" i="2"/>
  <c r="D626" i="2" s="1"/>
  <c r="H625" i="2"/>
  <c r="D625" i="2" s="1"/>
  <c r="H624" i="2"/>
  <c r="D624" i="2" s="1"/>
  <c r="H623" i="2"/>
  <c r="D623" i="2" s="1"/>
  <c r="H622" i="2"/>
  <c r="D622" i="2" s="1"/>
  <c r="G504" i="2"/>
  <c r="D434" i="2"/>
  <c r="D433" i="2"/>
  <c r="D432" i="2"/>
  <c r="D431" i="2"/>
  <c r="D430" i="2"/>
  <c r="D422" i="2"/>
  <c r="D421" i="2"/>
  <c r="D420" i="2"/>
  <c r="D419" i="2"/>
  <c r="D418" i="2"/>
  <c r="D417" i="2"/>
  <c r="F416" i="2"/>
  <c r="F408" i="2"/>
  <c r="H398" i="2"/>
  <c r="H386" i="2"/>
  <c r="H373" i="2"/>
  <c r="G373" i="2"/>
  <c r="F373" i="2"/>
  <c r="H372" i="2"/>
  <c r="G372" i="2"/>
  <c r="H371" i="2"/>
  <c r="G371" i="2"/>
  <c r="F371" i="2"/>
  <c r="H370" i="2"/>
  <c r="G370" i="2"/>
  <c r="F370" i="2"/>
  <c r="H369" i="2"/>
  <c r="G369" i="2"/>
  <c r="G297" i="2" s="1"/>
  <c r="G9" i="2" s="1"/>
  <c r="F369" i="2"/>
  <c r="D362" i="2"/>
  <c r="D361" i="2"/>
  <c r="D360" i="2"/>
  <c r="D359" i="2"/>
  <c r="D358" i="2"/>
  <c r="D357" i="2"/>
  <c r="D326" i="2"/>
  <c r="D325" i="2"/>
  <c r="D324" i="2"/>
  <c r="D323" i="2"/>
  <c r="D322" i="2"/>
  <c r="D321" i="2"/>
  <c r="F320" i="2"/>
  <c r="H300" i="2" l="1"/>
  <c r="H12" i="2" s="1"/>
  <c r="D369" i="2"/>
  <c r="F297" i="2"/>
  <c r="F9" i="2" s="1"/>
  <c r="G301" i="2"/>
  <c r="G13" i="2" s="1"/>
  <c r="G298" i="2"/>
  <c r="G10" i="2" s="1"/>
  <c r="H299" i="2"/>
  <c r="H11" i="2" s="1"/>
  <c r="D371" i="2"/>
  <c r="F299" i="2"/>
  <c r="F11" i="2" s="1"/>
  <c r="D408" i="2"/>
  <c r="D404" i="2" s="1"/>
  <c r="F404" i="2"/>
  <c r="D370" i="2"/>
  <c r="F298" i="2"/>
  <c r="F10" i="2" s="1"/>
  <c r="G299" i="2"/>
  <c r="G11" i="2" s="1"/>
  <c r="F301" i="2"/>
  <c r="F13" i="2" s="1"/>
  <c r="D373" i="2"/>
  <c r="H298" i="2"/>
  <c r="H10" i="2" s="1"/>
  <c r="H301" i="2"/>
  <c r="H13" i="2" s="1"/>
  <c r="D356" i="2"/>
  <c r="G386" i="2"/>
  <c r="H380" i="2"/>
  <c r="F392" i="2"/>
  <c r="H392" i="2"/>
  <c r="D428" i="2"/>
  <c r="D720" i="2"/>
  <c r="D722" i="2"/>
  <c r="F716" i="2"/>
  <c r="D721" i="2"/>
  <c r="H776" i="2"/>
  <c r="D777" i="2"/>
  <c r="D776" i="2" s="1"/>
  <c r="K764" i="2" s="1"/>
  <c r="G456" i="2"/>
  <c r="G300" i="2" s="1"/>
  <c r="G12" i="2" s="1"/>
  <c r="D504" i="2"/>
  <c r="D500" i="2" s="1"/>
  <c r="K452" i="2" s="1"/>
  <c r="G500" i="2"/>
  <c r="H764" i="2"/>
  <c r="D765" i="2"/>
  <c r="D764" i="2" s="1"/>
  <c r="D719" i="2"/>
  <c r="G716" i="2"/>
  <c r="H717" i="2"/>
  <c r="D717" i="2" s="1"/>
  <c r="D718" i="2"/>
  <c r="D728" i="2"/>
  <c r="K716" i="2" s="1"/>
  <c r="D320" i="2"/>
  <c r="D416" i="2"/>
  <c r="F372" i="2"/>
  <c r="G398" i="2"/>
  <c r="G392" i="2" s="1"/>
  <c r="H374" i="2"/>
  <c r="H302" i="2" s="1"/>
  <c r="H14" i="2" s="1"/>
  <c r="K308" i="2" l="1"/>
  <c r="D10" i="2"/>
  <c r="L764" i="2"/>
  <c r="D13" i="2"/>
  <c r="D11" i="2"/>
  <c r="D298" i="2"/>
  <c r="D301" i="2"/>
  <c r="D299" i="2"/>
  <c r="D372" i="2"/>
  <c r="F300" i="2"/>
  <c r="H297" i="2"/>
  <c r="H368" i="2"/>
  <c r="G380" i="2"/>
  <c r="G452" i="2"/>
  <c r="D456" i="2"/>
  <c r="D452" i="2" s="1"/>
  <c r="L452" i="2" s="1"/>
  <c r="D620" i="2"/>
  <c r="L620" i="2" s="1"/>
  <c r="H620" i="2"/>
  <c r="D716" i="2"/>
  <c r="L716" i="2" s="1"/>
  <c r="H716" i="2"/>
  <c r="G374" i="2"/>
  <c r="F374" i="2"/>
  <c r="F302" i="2" s="1"/>
  <c r="F14" i="2" s="1"/>
  <c r="F380" i="2"/>
  <c r="G302" i="2" l="1"/>
  <c r="G14" i="2" s="1"/>
  <c r="H296" i="2"/>
  <c r="H9" i="2"/>
  <c r="D300" i="2"/>
  <c r="F12" i="2"/>
  <c r="F8" i="2" s="1"/>
  <c r="D297" i="2"/>
  <c r="K298" i="2"/>
  <c r="G368" i="2"/>
  <c r="D374" i="2"/>
  <c r="D386" i="2"/>
  <c r="D398" i="2"/>
  <c r="D392" i="2" s="1"/>
  <c r="E392" i="2"/>
  <c r="D302" i="2" l="1"/>
  <c r="G296" i="2"/>
  <c r="G8" i="2"/>
  <c r="D14" i="2"/>
  <c r="F296" i="2"/>
  <c r="D12" i="2"/>
  <c r="H8" i="2"/>
  <c r="D9" i="2"/>
  <c r="D8" i="2" s="1"/>
  <c r="D380" i="2"/>
  <c r="K368" i="2" s="1"/>
  <c r="K297" i="2" s="1"/>
  <c r="F368" i="2"/>
  <c r="E380" i="2"/>
  <c r="D296" i="2" l="1"/>
  <c r="K8" i="2" s="1"/>
  <c r="E296" i="2"/>
  <c r="D368" i="2"/>
  <c r="E368" i="2"/>
  <c r="L368" i="2" l="1"/>
  <c r="L296" i="2" s="1"/>
  <c r="K296" i="2"/>
  <c r="N296" i="2" s="1"/>
  <c r="O296" i="2" l="1"/>
</calcChain>
</file>

<file path=xl/sharedStrings.xml><?xml version="1.0" encoding="utf-8"?>
<sst xmlns="http://schemas.openxmlformats.org/spreadsheetml/2006/main" count="278" uniqueCount="163">
  <si>
    <t>№ п/п</t>
  </si>
  <si>
    <t>Наименование направления, раздела, мероприятия</t>
  </si>
  <si>
    <t>Период реализации мероприятий (годы)</t>
  </si>
  <si>
    <t>Объем финансовых ресурсов, тыс.рублей</t>
  </si>
  <si>
    <t>Ответственный исполнитель, соисполнители, участники</t>
  </si>
  <si>
    <t>Всего</t>
  </si>
  <si>
    <t>в том числе средства:</t>
  </si>
  <si>
    <t>окружного бюджета</t>
  </si>
  <si>
    <t>районного бюджета</t>
  </si>
  <si>
    <t>бюджета поселений</t>
  </si>
  <si>
    <t>прочих внебюджетных источников</t>
  </si>
  <si>
    <t>Подпрограмма «Поддержка жилищно – коммунального хозяйства»</t>
  </si>
  <si>
    <t>1.1.</t>
  </si>
  <si>
    <t>Основное мероприятие: «Субсидии организациям ЖКХ на укрепление и оснащение материально – технической базы»</t>
  </si>
  <si>
    <t>1.1.1.</t>
  </si>
  <si>
    <t>Субсидии на выполнение ремонтных работ организациями ЖКХ на объектах коммунальной инфраструктуры в рамках подготовки к работе в зимних условиях (Иные бюджетные ассигнования)</t>
  </si>
  <si>
    <t>1.1.2.</t>
  </si>
  <si>
    <t>1.1.3.</t>
  </si>
  <si>
    <t>1.1.4.</t>
  </si>
  <si>
    <t>Субсидии на укрепление и оснащение материально-технической базы организаций ЖКХ (Иные бюджетные ассигнования)</t>
  </si>
  <si>
    <t>1.2.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</si>
  <si>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</si>
  <si>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1.2.1.</t>
  </si>
  <si>
    <t>Субсидии организациям ЖКХ на возмещение разницы в стоимости топлива (Иные бюджетные ассигнования)</t>
  </si>
  <si>
    <t>1.2.2.</t>
  </si>
  <si>
    <t>Субсидии организациям ЖКХ на возмещение части расходов по приобретенной электрической энергии (Иные бюджетные ассигнования)</t>
  </si>
  <si>
    <t>1.2.3.</t>
  </si>
  <si>
    <t>Субсидии на возмещение организациям ЖКХ части расходов по приобретенной тепловой энергии (Иные бюджетные ассигнования)</t>
  </si>
  <si>
    <t>1.2.4.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</si>
  <si>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</si>
  <si>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>1.2.5.</t>
  </si>
  <si>
    <t>1.2.6.</t>
  </si>
  <si>
    <t>1.2.7.</t>
  </si>
  <si>
    <t>1.2.8.</t>
  </si>
  <si>
    <t>1.3.</t>
  </si>
  <si>
    <t>1.3.1.</t>
  </si>
  <si>
    <t>Субсидии организациям ЖКХ на возмещение расходов по содержанию незаселенных жилых помещений муниципального жилого фонда (Иные бюджетные ассигнования)</t>
  </si>
  <si>
    <t>Основное мероприятие: «Предоставление субсидий предприятиям коммунального комплекса на финансовое оздоровление»</t>
  </si>
  <si>
    <t>Субсидии предприятиям, осуществляющим деятельность в сфере жилищно - коммунального хозяйства, направленные на восстановление платежеспособности (Иные бюджетные ассигнования)</t>
  </si>
  <si>
    <t>1.5.</t>
  </si>
  <si>
    <t>Основное мероприятие: «Исполнение обязательств муниципального образования по формированию фонда капитального ремонта»</t>
  </si>
  <si>
    <t>1.5.1.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</si>
  <si>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</si>
  <si>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1.6.</t>
  </si>
  <si>
    <t>Основное мероприятие: «Возмещение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холодной и горячей воды»</t>
  </si>
  <si>
    <t>Подпрограмма «Развитие  инфраструктуры, благоустройства  и территориального планирования в муниципальном образовании Билибинский муниципальный район»</t>
  </si>
  <si>
    <t>2.1.</t>
  </si>
  <si>
    <t>Основное мероприятие: «Содействие в разработке документов территориального планирования»</t>
  </si>
  <si>
    <t>2.1.1.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</si>
  <si>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</si>
  <si>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2.1.2.</t>
  </si>
  <si>
    <t>Разработка и актуализация документов территориального планирования муниципального образования городское поселение Билибино (Закупка товаров, работ и услуг для обеспечения государственных (муниципальных) нужд)</t>
  </si>
  <si>
    <t>2.1.3.</t>
  </si>
  <si>
    <t xml:space="preserve">Выполнение работ по установлению границ муниципального образования городское поселение Билибино, включая изготовление карты (плана) объекта землеустройства городского поселения Билибино (Закупка товаров, работ и услуг для обеспечения государственных (муниципальных) нужд) </t>
  </si>
  <si>
    <t>2.2.</t>
  </si>
  <si>
    <t>Основное мероприятие: «Содействие развитию инфраструктуры и благоустройства  сельских поселений»</t>
  </si>
  <si>
    <t>2.2.1.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</si>
  <si>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</si>
  <si>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2.2.2.</t>
  </si>
  <si>
    <t>2.2.3.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</si>
  <si>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</si>
  <si>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2.2.4.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</si>
  <si>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</si>
  <si>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2.2.5.</t>
  </si>
  <si>
    <t>Капитальный и текущий ремонт объектов жилищно-гражданского назначения (Закупка товаров, работ и услуг для обеспечения государственных (муниципальных) нужд)</t>
  </si>
  <si>
    <t>2.2.6.</t>
  </si>
  <si>
    <t>2.3.</t>
  </si>
  <si>
    <t>Основное мероприятие: «Содействие развитию инфраструктуры и благоустройства городского поселения Билибино»</t>
  </si>
  <si>
    <t>2.3.1.</t>
  </si>
  <si>
    <t>2.3.2.</t>
  </si>
  <si>
    <t>Капитальный ремонт муниципального жилого фонда  (Закупка товаров, работ и услуг для обеспечения государственных (муниципальных) нужд)</t>
  </si>
  <si>
    <t>2.3.3.</t>
  </si>
  <si>
    <t>Уличное освещение (Закупка товаров, работ и услуг для обеспечения государственных (муниципальных) нужд)</t>
  </si>
  <si>
    <t>2.3.4.</t>
  </si>
  <si>
    <t>Озеленение (Закупка товаров, работ и услуг для обеспечения государственных (муниципальных) нужд)</t>
  </si>
  <si>
    <t>2.3.5.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</si>
  <si>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</si>
  <si>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2.3.6.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</si>
  <si>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</si>
  <si>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2.3.7.</t>
  </si>
  <si>
    <t>Капитальный ремонт муниципального фонда городского поселения Билибино</t>
  </si>
  <si>
    <t>2.3.8.</t>
  </si>
  <si>
    <t>Ремонт инженерных сетей теплоснабжения, водоснабжения и водоотведения муниципального фонда городского  поселения  Билибино</t>
  </si>
  <si>
    <t>2.4.</t>
  </si>
  <si>
    <t>Основное мероприятие: «Содействие развитию инфраструктуры и благоустройства сельского поселения Анюйск»</t>
  </si>
  <si>
    <t>2.4.1.</t>
  </si>
  <si>
    <t>2.4.2.</t>
  </si>
  <si>
    <t>2.4.3.</t>
  </si>
  <si>
    <t xml:space="preserve"> </t>
  </si>
  <si>
    <t>2.5.</t>
  </si>
  <si>
    <t>Основное мероприятие: «Содействие развитию инфраструктуры и благоустройства сельского поселения Илирней»</t>
  </si>
  <si>
    <t>2.5.1.</t>
  </si>
  <si>
    <t>Уличное освещение(Закупка товаров, работ и услуг для обеспечения государственных (муниципальных) нужд)</t>
  </si>
  <si>
    <t>2.5.2.</t>
  </si>
  <si>
    <t>2.5.3.</t>
  </si>
  <si>
    <t>2.6.</t>
  </si>
  <si>
    <t>Основное мероприятие: «Содействие развитию инфраструктуры и благоустройства сельского поселения Омолон»</t>
  </si>
  <si>
    <t xml:space="preserve"> 2.6.1.</t>
  </si>
  <si>
    <t>2.6.2.</t>
  </si>
  <si>
    <t>2.6.3.</t>
  </si>
  <si>
    <t>2.7.</t>
  </si>
  <si>
    <t>Основное мероприятие: «Содействие развитию инфраструктуры и благоустройства сельского поселения Островное»</t>
  </si>
  <si>
    <t>2.7.1.</t>
  </si>
  <si>
    <t>2.7.2.</t>
  </si>
  <si>
    <t>2.7.3.</t>
  </si>
  <si>
    <t>2.8.</t>
  </si>
  <si>
    <t>Основное мероприятие: «Проектно-изыскательские, ремонтные работы, строительство и реконструкция спортивно-массовых и культурно-массовых объектов»</t>
  </si>
  <si>
    <t>2.8.1.</t>
  </si>
  <si>
    <t>Бюджетные инвестиции и капитальные вложения в объекты муниципальной собственности (сооружение спортивного комплекса для игры в хоккей и мини-футбол в г.п.Билибино) (Закупка товаров, работ и услуг для обеспечения государственных (муниципальных) нужд)</t>
  </si>
  <si>
    <t>2.8.2.</t>
  </si>
  <si>
    <t>Бюджетные инвестиции и капитальные вложения в объекты муниципальной собственности (сооружение спортивного комплекса для игры в хоккей и мини-футбол в г.п.Билибино) (Капитальные вложения в объекты государственной (муниципальной) собственности)</t>
  </si>
  <si>
    <t>2.9.</t>
  </si>
  <si>
    <t>Основное мероприятие: «Повышение уровня доступности объектов для инвалидов в приоритетных сферах жизнедеятельности»</t>
  </si>
  <si>
    <t>Подпрограмма: "Развитие водохозяйственного комплекса"</t>
  </si>
  <si>
    <t>3.1.</t>
  </si>
  <si>
    <t>Основное мероприятие: "Финансовое обеспечение мероприятий по исполнению полномочий в сфере водоснабжения и водоотведения"</t>
  </si>
  <si>
    <t>3.1.1.</t>
  </si>
  <si>
    <t>Основное мероприятие: «Компенсация организациям коммунального комплекса недополученных доходов, связанных с содержанием, ремонтом и отоплением незаселенных жилых помещений муниципального жилищного фонда, расположенных в многоквартирных домах»</t>
  </si>
  <si>
    <t>1.4.</t>
  </si>
  <si>
    <t>1.4.1.</t>
  </si>
  <si>
    <t>Управление промышленной и сельскохозяйственной политики Администрации МО Билибинский муниципальный район</t>
  </si>
  <si>
    <t>4.1.</t>
  </si>
  <si>
    <t>Подпрограмма: "Реализация мероприятий по развитию коммунальной инфраструктуры"</t>
  </si>
  <si>
    <t>Основное мероприятие: "Реализация мероприятий по развитию инфраструктуры, обеспечивающей качественное тепло-, водоснабжение и водоотведение города Билибино"</t>
  </si>
  <si>
    <t>2.3.9.</t>
  </si>
  <si>
    <t>2.10.</t>
  </si>
  <si>
    <t>Основное мероприятие: «Реализация национального проекта "Экология"»</t>
  </si>
  <si>
    <t>2.10.1.</t>
  </si>
  <si>
    <t>Выполнение комплекса работ по инженерным изысканиям под полигон ТКО</t>
  </si>
  <si>
    <t>2.11.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</si>
  <si>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</si>
  <si>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 xml:space="preserve"> 2.11.1.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</si>
  <si>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</si>
  <si>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строит-во бани в с. Островное</t>
  </si>
  <si>
    <t>ремонт гаражей БТК, выпуск канализ ул. Курчатова, 7</t>
  </si>
  <si>
    <t>2.10.2.</t>
  </si>
  <si>
    <t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t>
  </si>
  <si>
    <t>устройство проезда и водоотводной канавы на кладбище</t>
  </si>
  <si>
    <t>кап рем дорог 70 млн</t>
  </si>
  <si>
    <t>кап рем дорог 130 млн</t>
  </si>
  <si>
    <t>Расходы на реализацию проектов по благоустройству сельских территорий  (Закупка товаров, работ и услуг для обеспечения государственных (муниципальных) нужд)</t>
  </si>
  <si>
    <t>2.1.4.</t>
  </si>
  <si>
    <t xml:space="preserve">Расходы на обеспечение органов местного самоуправления документами территориального планирования и градостроительного зонирования  (Закупка товаров, работ и услуг для обеспечения государственных (муниципальных) нужд) </t>
  </si>
  <si>
    <t>субсидия бани</t>
  </si>
  <si>
    <t>1.2.9.</t>
  </si>
  <si>
    <t>Субсидия на компенсацию недополученных доходов, связанных с предоставлением населению услуг по реализации твердого печного топлива по тарифам, не обеспечивающим возмещение издержек</t>
  </si>
  <si>
    <t>Субсидия организациям ЖКХ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возмещения издержек</t>
  </si>
  <si>
    <t>лизинг на приобретение техники</t>
  </si>
  <si>
    <t>объем финансового обеспечения по закупке</t>
  </si>
  <si>
    <t>».</t>
  </si>
  <si>
    <t>4.1.1.</t>
  </si>
  <si>
    <t>Расходы на реализацию мероприятий по развитию инфраструктуры, обеспечивающей качественное тепло-, водоснабжение и водоотведение</t>
  </si>
  <si>
    <t>Финансирование расходных обязательств в сфере водоснабжения и водоотведения</t>
  </si>
  <si>
    <t>Субсидии на укрепление и оснащение материально - технической базы организаций ЖКХ (Иные бюджетные ассигнования) лизинговые платежи</t>
  </si>
  <si>
    <t>-</t>
  </si>
  <si>
    <t xml:space="preserve">Субсидии на выполнение ремонтных работ организациями ЖКХ на объектах коммунальной инфраструктуры в рамках подготовки к работе в зимних условиях (Иные бюджетные ассигнования) </t>
  </si>
  <si>
    <t>2016-2025</t>
  </si>
  <si>
    <t xml:space="preserve">Приложение 3
к Постановлению Администрации муниципального образования Билибинский муниципальный район
от «____» _________________ 2022 года № ________      
</t>
  </si>
  <si>
    <t>Муниципальная программа «Поддержка и развитие жилищно-коммунального хозяйства и энергетики  муниципального образования Билибинский муниципальный район на 2016-2025 годы"</t>
  </si>
  <si>
    <t>кадастровые и инвентаризационные расходы</t>
  </si>
  <si>
    <t>2016-2026</t>
  </si>
  <si>
    <t xml:space="preserve">Ресурсное обеспечение Муниципальной программы
«Поддержка и развитие жилищно-коммунального хозяйства и энергетики муниципального образования Билибинский
муниципальный район на 2016-2026 годы»
</t>
  </si>
  <si>
    <t xml:space="preserve">«Приложение  2                                                        
к Муниципальной  программе «Поддержка и развитие жилищно-коммунального хозяйства и энергетики муниципального образования Билибинский муниципальный район на 2016-2026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</si>
</sst>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_р_._-;\-* #,##0.0_р_._-;_-* &quot;-&quot;?_р_._-;_-@_-"/>
    <numFmt numFmtId="167" formatCode="_-* #,##0.0\ _₽_-;\-* #,##0.0\ _₽_-;_-* &quot;-&quot;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164" fontId="2" fillId="2" borderId="1" xfId="0" applyNumberFormat="1" applyFont="1" applyFill="1" applyBorder="1" applyAlignment="1">
      <alignment horizontal="right"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5" fontId="2" fillId="2" borderId="1" xfId="1" applyNumberFormat="1" applyFont="1" applyFill="1" applyBorder="1" applyAlignment="1">
      <alignment horizontal="right"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165" fontId="2" fillId="0" borderId="1" xfId="1" applyNumberFormat="1" applyFont="1" applyBorder="1" applyAlignment="1">
      <alignment horizontal="right" vertical="center" wrapText="1"/>
    </xf>
    <xf numFmtId="43" fontId="4" fillId="0" borderId="0" xfId="0" applyNumberFormat="1" applyFont="1"/>
    <xf numFmtId="2" fontId="4" fillId="2" borderId="0" xfId="0" applyNumberFormat="1" applyFont="1" applyFill="1"/>
    <xf numFmtId="0" fontId="3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2" fontId="4" fillId="0" borderId="0" xfId="0" applyNumberFormat="1" applyFont="1"/>
    <xf numFmtId="165" fontId="3" fillId="0" borderId="1" xfId="1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2" borderId="4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6" fontId="4" fillId="0" borderId="0" xfId="0" applyNumberFormat="1" applyFont="1"/>
    <xf numFmtId="165" fontId="3" fillId="4" borderId="1" xfId="1" applyNumberFormat="1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4" fillId="0" borderId="3" xfId="0" applyFont="1" applyBorder="1"/>
    <xf numFmtId="0" fontId="11" fillId="0" borderId="0" xfId="0" applyFont="1" applyAlignment="1">
      <alignment horizontal="right"/>
    </xf>
    <xf numFmtId="0" fontId="3" fillId="0" borderId="4" xfId="0" applyFont="1" applyBorder="1" applyAlignment="1">
      <alignment vertical="center" wrapText="1"/>
    </xf>
    <xf numFmtId="167" fontId="4" fillId="0" borderId="0" xfId="0" applyNumberFormat="1" applyFont="1"/>
    <xf numFmtId="164" fontId="4" fillId="0" borderId="0" xfId="0" applyNumberFormat="1" applyFont="1"/>
    <xf numFmtId="43" fontId="3" fillId="2" borderId="1" xfId="1" applyFont="1" applyFill="1" applyBorder="1" applyAlignment="1">
      <alignment horizontal="right" vertical="center" wrapText="1"/>
    </xf>
    <xf numFmtId="43" fontId="2" fillId="2" borderId="1" xfId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3" fillId="0" borderId="5" xfId="0" applyNumberFormat="1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5" borderId="0" xfId="0" applyFont="1" applyFill="1"/>
    <xf numFmtId="166" fontId="4" fillId="5" borderId="0" xfId="0" applyNumberFormat="1" applyFont="1" applyFill="1"/>
    <xf numFmtId="167" fontId="4" fillId="5" borderId="0" xfId="0" applyNumberFormat="1" applyFont="1" applyFill="1"/>
    <xf numFmtId="2" fontId="4" fillId="5" borderId="0" xfId="0" applyNumberFormat="1" applyFont="1" applyFill="1"/>
    <xf numFmtId="0" fontId="3" fillId="5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16" fontId="2" fillId="4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4"/>
  <sheetViews>
    <sheetView tabSelected="1" topLeftCell="A8" zoomScale="80" zoomScaleNormal="80" workbookViewId="0">
      <selection activeCell="S22" sqref="S22"/>
    </sheetView>
  </sheetViews>
  <sheetFormatPr defaultColWidth="9.140625" defaultRowHeight="15" x14ac:dyDescent="0.25"/>
  <cols>
    <col min="1" max="1" width="7.28515625" style="8" customWidth="1"/>
    <col min="2" max="2" width="30.5703125" style="8" customWidth="1"/>
    <col min="3" max="3" width="11.5703125" style="8" customWidth="1"/>
    <col min="4" max="4" width="14.28515625" style="9" customWidth="1"/>
    <col min="5" max="5" width="13.85546875" style="57" customWidth="1"/>
    <col min="6" max="6" width="11.7109375" style="57" customWidth="1"/>
    <col min="7" max="7" width="12" style="57" customWidth="1"/>
    <col min="8" max="8" width="12.5703125" style="57" customWidth="1"/>
    <col min="9" max="9" width="34" style="8" customWidth="1"/>
    <col min="10" max="10" width="10.42578125" style="8" bestFit="1" customWidth="1"/>
    <col min="11" max="11" width="15.7109375" style="8" bestFit="1" customWidth="1"/>
    <col min="12" max="12" width="12.140625" style="8" bestFit="1" customWidth="1"/>
    <col min="13" max="13" width="30.140625" style="8" customWidth="1"/>
    <col min="14" max="14" width="11.42578125" style="8" bestFit="1" customWidth="1"/>
    <col min="15" max="16384" width="9.140625" style="8"/>
  </cols>
  <sheetData>
    <row r="1" spans="1:14" ht="81.75" customHeight="1" x14ac:dyDescent="0.25">
      <c r="E1" s="8"/>
      <c r="F1" s="8"/>
      <c r="G1" s="126" t="s">
        <v>157</v>
      </c>
      <c r="H1" s="127"/>
      <c r="I1" s="128"/>
    </row>
    <row r="2" spans="1:14" ht="96.75" customHeight="1" x14ac:dyDescent="0.25">
      <c r="E2" s="8"/>
      <c r="F2" s="8"/>
      <c r="G2" s="129" t="s">
        <v>162</v>
      </c>
      <c r="H2" s="130"/>
      <c r="I2" s="131"/>
    </row>
    <row r="3" spans="1:14" ht="57" customHeight="1" x14ac:dyDescent="0.25">
      <c r="A3" s="132" t="s">
        <v>161</v>
      </c>
      <c r="B3" s="133"/>
      <c r="C3" s="133"/>
      <c r="D3" s="133"/>
      <c r="E3" s="134"/>
      <c r="F3" s="134"/>
      <c r="G3" s="134"/>
      <c r="H3" s="134"/>
      <c r="I3" s="133"/>
    </row>
    <row r="4" spans="1:14" x14ac:dyDescent="0.25">
      <c r="A4" s="135" t="s">
        <v>0</v>
      </c>
      <c r="B4" s="135" t="s">
        <v>1</v>
      </c>
      <c r="C4" s="135" t="s">
        <v>2</v>
      </c>
      <c r="D4" s="136" t="s">
        <v>3</v>
      </c>
      <c r="E4" s="137"/>
      <c r="F4" s="137"/>
      <c r="G4" s="137"/>
      <c r="H4" s="137"/>
      <c r="I4" s="135" t="s">
        <v>4</v>
      </c>
    </row>
    <row r="5" spans="1:14" x14ac:dyDescent="0.25">
      <c r="A5" s="135"/>
      <c r="B5" s="135"/>
      <c r="C5" s="135"/>
      <c r="D5" s="136" t="s">
        <v>5</v>
      </c>
      <c r="E5" s="137" t="s">
        <v>6</v>
      </c>
      <c r="F5" s="137"/>
      <c r="G5" s="137"/>
      <c r="H5" s="137"/>
      <c r="I5" s="135"/>
    </row>
    <row r="6" spans="1:14" ht="71.25" x14ac:dyDescent="0.25">
      <c r="A6" s="135"/>
      <c r="B6" s="135"/>
      <c r="C6" s="135"/>
      <c r="D6" s="136"/>
      <c r="E6" s="58" t="s">
        <v>7</v>
      </c>
      <c r="F6" s="58" t="s">
        <v>8</v>
      </c>
      <c r="G6" s="58" t="s">
        <v>9</v>
      </c>
      <c r="H6" s="58" t="s">
        <v>10</v>
      </c>
      <c r="I6" s="135"/>
    </row>
    <row r="7" spans="1:14" ht="15.75" x14ac:dyDescent="0.25">
      <c r="A7" s="30">
        <v>1</v>
      </c>
      <c r="B7" s="25">
        <v>2</v>
      </c>
      <c r="C7" s="25">
        <v>3</v>
      </c>
      <c r="D7" s="25">
        <v>4</v>
      </c>
      <c r="E7" s="59">
        <v>5</v>
      </c>
      <c r="F7" s="59">
        <v>6</v>
      </c>
      <c r="G7" s="59">
        <v>7</v>
      </c>
      <c r="H7" s="59">
        <v>8</v>
      </c>
      <c r="I7" s="25">
        <v>9</v>
      </c>
    </row>
    <row r="8" spans="1:14" x14ac:dyDescent="0.25">
      <c r="A8" s="123"/>
      <c r="B8" s="110" t="s">
        <v>158</v>
      </c>
      <c r="C8" s="29" t="s">
        <v>160</v>
      </c>
      <c r="D8" s="10">
        <f>SUM(D9:D19)</f>
        <v>5489993</v>
      </c>
      <c r="E8" s="60">
        <f>SUM(E9:E19)</f>
        <v>3828992.7999999993</v>
      </c>
      <c r="F8" s="60">
        <f>SUM(F9:F19)</f>
        <v>857335.2</v>
      </c>
      <c r="G8" s="60">
        <f t="shared" ref="G8:H8" si="0">SUM(G9:G19)</f>
        <v>789668.1</v>
      </c>
      <c r="H8" s="60">
        <f t="shared" si="0"/>
        <v>13996.9</v>
      </c>
      <c r="I8" s="100" t="s">
        <v>120</v>
      </c>
      <c r="J8" s="11"/>
      <c r="K8" s="11">
        <f>D20+D296+D872+D908</f>
        <v>5489993</v>
      </c>
      <c r="N8" s="49"/>
    </row>
    <row r="9" spans="1:14" x14ac:dyDescent="0.25">
      <c r="A9" s="123"/>
      <c r="B9" s="110"/>
      <c r="C9" s="29">
        <v>2016</v>
      </c>
      <c r="D9" s="6">
        <f>SUM(E9:H9)</f>
        <v>362318</v>
      </c>
      <c r="E9" s="60">
        <f t="shared" ref="E9:H16" si="1">E21+E297+E873+E909</f>
        <v>161219.20000000001</v>
      </c>
      <c r="F9" s="60">
        <f t="shared" si="1"/>
        <v>118782.7</v>
      </c>
      <c r="G9" s="60">
        <f t="shared" si="1"/>
        <v>77784.3</v>
      </c>
      <c r="H9" s="60">
        <f t="shared" si="1"/>
        <v>4531.8</v>
      </c>
      <c r="I9" s="101"/>
    </row>
    <row r="10" spans="1:14" x14ac:dyDescent="0.25">
      <c r="A10" s="123"/>
      <c r="B10" s="110"/>
      <c r="C10" s="29">
        <v>2017</v>
      </c>
      <c r="D10" s="6">
        <f t="shared" ref="D10:D15" si="2">SUM(E10:H10)</f>
        <v>133903.4</v>
      </c>
      <c r="E10" s="60">
        <f t="shared" si="1"/>
        <v>8000</v>
      </c>
      <c r="F10" s="60">
        <f t="shared" si="1"/>
        <v>50187.199999999997</v>
      </c>
      <c r="G10" s="60">
        <f t="shared" si="1"/>
        <v>73874.099999999991</v>
      </c>
      <c r="H10" s="60">
        <f t="shared" si="1"/>
        <v>1842.1</v>
      </c>
      <c r="I10" s="101"/>
    </row>
    <row r="11" spans="1:14" x14ac:dyDescent="0.25">
      <c r="A11" s="123"/>
      <c r="B11" s="110"/>
      <c r="C11" s="29">
        <v>2018</v>
      </c>
      <c r="D11" s="6">
        <f t="shared" si="2"/>
        <v>104749.09999999999</v>
      </c>
      <c r="E11" s="60">
        <f t="shared" si="1"/>
        <v>5920</v>
      </c>
      <c r="F11" s="60">
        <f t="shared" si="1"/>
        <v>54615.1</v>
      </c>
      <c r="G11" s="60">
        <f t="shared" si="1"/>
        <v>44213.999999999993</v>
      </c>
      <c r="H11" s="61">
        <f t="shared" si="1"/>
        <v>0</v>
      </c>
      <c r="I11" s="101"/>
      <c r="J11" s="12"/>
    </row>
    <row r="12" spans="1:14" x14ac:dyDescent="0.25">
      <c r="A12" s="123"/>
      <c r="B12" s="110"/>
      <c r="C12" s="29">
        <v>2019</v>
      </c>
      <c r="D12" s="6">
        <f t="shared" si="2"/>
        <v>114305.8</v>
      </c>
      <c r="E12" s="60">
        <f t="shared" si="1"/>
        <v>8870.7000000000007</v>
      </c>
      <c r="F12" s="60">
        <f t="shared" si="1"/>
        <v>38303.1</v>
      </c>
      <c r="G12" s="60">
        <f t="shared" si="1"/>
        <v>67132</v>
      </c>
      <c r="H12" s="61">
        <f t="shared" si="1"/>
        <v>0</v>
      </c>
      <c r="I12" s="101"/>
    </row>
    <row r="13" spans="1:14" x14ac:dyDescent="0.25">
      <c r="A13" s="123"/>
      <c r="B13" s="110"/>
      <c r="C13" s="29">
        <v>2020</v>
      </c>
      <c r="D13" s="6">
        <f t="shared" si="2"/>
        <v>380372.80000000005</v>
      </c>
      <c r="E13" s="61">
        <f t="shared" si="1"/>
        <v>0</v>
      </c>
      <c r="F13" s="60">
        <f t="shared" si="1"/>
        <v>299876.70000000007</v>
      </c>
      <c r="G13" s="60">
        <f t="shared" si="1"/>
        <v>80496.099999999977</v>
      </c>
      <c r="H13" s="61">
        <f t="shared" si="1"/>
        <v>0</v>
      </c>
      <c r="I13" s="101"/>
      <c r="K13" s="11"/>
    </row>
    <row r="14" spans="1:14" x14ac:dyDescent="0.25">
      <c r="A14" s="123"/>
      <c r="B14" s="110"/>
      <c r="C14" s="29">
        <v>2021</v>
      </c>
      <c r="D14" s="6">
        <f t="shared" si="2"/>
        <v>476737.1</v>
      </c>
      <c r="E14" s="60">
        <f t="shared" si="1"/>
        <v>35379.300000000003</v>
      </c>
      <c r="F14" s="60">
        <f t="shared" si="1"/>
        <v>237697.19999999998</v>
      </c>
      <c r="G14" s="60">
        <f t="shared" si="1"/>
        <v>196175.50000000003</v>
      </c>
      <c r="H14" s="61">
        <f t="shared" si="1"/>
        <v>7485.1</v>
      </c>
      <c r="I14" s="101"/>
      <c r="K14" s="11"/>
    </row>
    <row r="15" spans="1:14" x14ac:dyDescent="0.25">
      <c r="A15" s="123"/>
      <c r="B15" s="110"/>
      <c r="C15" s="38">
        <v>2022</v>
      </c>
      <c r="D15" s="6">
        <f t="shared" si="2"/>
        <v>431640.4</v>
      </c>
      <c r="E15" s="60">
        <f t="shared" si="1"/>
        <v>123637.2</v>
      </c>
      <c r="F15" s="61">
        <f t="shared" si="1"/>
        <v>57873.2</v>
      </c>
      <c r="G15" s="60">
        <f t="shared" si="1"/>
        <v>249992.1</v>
      </c>
      <c r="H15" s="61">
        <f t="shared" si="1"/>
        <v>137.9</v>
      </c>
      <c r="I15" s="101"/>
      <c r="K15" s="11"/>
    </row>
    <row r="16" spans="1:14" x14ac:dyDescent="0.25">
      <c r="A16" s="123"/>
      <c r="B16" s="110"/>
      <c r="C16" s="80">
        <v>2023</v>
      </c>
      <c r="D16" s="6">
        <f t="shared" ref="D16" si="3">SUM(E16:H16)</f>
        <v>860452</v>
      </c>
      <c r="E16" s="60">
        <f t="shared" si="1"/>
        <v>860452</v>
      </c>
      <c r="F16" s="61">
        <f t="shared" si="1"/>
        <v>0</v>
      </c>
      <c r="G16" s="61">
        <f t="shared" si="1"/>
        <v>0</v>
      </c>
      <c r="H16" s="61">
        <f t="shared" si="1"/>
        <v>0</v>
      </c>
      <c r="I16" s="101"/>
      <c r="K16" s="11"/>
    </row>
    <row r="17" spans="1:11" x14ac:dyDescent="0.25">
      <c r="A17" s="123"/>
      <c r="B17" s="110"/>
      <c r="C17" s="80">
        <v>2024</v>
      </c>
      <c r="D17" s="6">
        <f t="shared" ref="D17:D19" si="4">SUM(E17:H17)</f>
        <v>1154838.7</v>
      </c>
      <c r="E17" s="60">
        <f t="shared" ref="E17:H17" si="5">E29+E305+E881+E917</f>
        <v>1154838.7</v>
      </c>
      <c r="F17" s="61">
        <f t="shared" si="5"/>
        <v>0</v>
      </c>
      <c r="G17" s="61">
        <f t="shared" si="5"/>
        <v>0</v>
      </c>
      <c r="H17" s="61">
        <f t="shared" si="5"/>
        <v>0</v>
      </c>
      <c r="I17" s="101"/>
      <c r="K17" s="11"/>
    </row>
    <row r="18" spans="1:11" x14ac:dyDescent="0.25">
      <c r="A18" s="123"/>
      <c r="B18" s="110"/>
      <c r="C18" s="91">
        <v>2025</v>
      </c>
      <c r="D18" s="6">
        <f t="shared" ref="D18" si="6">SUM(E18:H18)</f>
        <v>546050.80000000005</v>
      </c>
      <c r="E18" s="60">
        <f t="shared" ref="E18:H19" si="7">E30+E306+E882+E918</f>
        <v>546050.80000000005</v>
      </c>
      <c r="F18" s="61">
        <f t="shared" si="7"/>
        <v>0</v>
      </c>
      <c r="G18" s="61">
        <f t="shared" si="7"/>
        <v>0</v>
      </c>
      <c r="H18" s="61">
        <f t="shared" si="7"/>
        <v>0</v>
      </c>
      <c r="I18" s="101"/>
      <c r="K18" s="11"/>
    </row>
    <row r="19" spans="1:11" x14ac:dyDescent="0.25">
      <c r="A19" s="123"/>
      <c r="B19" s="110"/>
      <c r="C19" s="80">
        <v>2026</v>
      </c>
      <c r="D19" s="6">
        <f t="shared" si="4"/>
        <v>924624.9</v>
      </c>
      <c r="E19" s="60">
        <f t="shared" si="7"/>
        <v>924624.9</v>
      </c>
      <c r="F19" s="61">
        <f t="shared" si="7"/>
        <v>0</v>
      </c>
      <c r="G19" s="61">
        <f t="shared" si="7"/>
        <v>0</v>
      </c>
      <c r="H19" s="61">
        <f t="shared" si="7"/>
        <v>0</v>
      </c>
      <c r="I19" s="101"/>
      <c r="K19" s="11"/>
    </row>
    <row r="20" spans="1:11" ht="15" customHeight="1" x14ac:dyDescent="0.25">
      <c r="A20" s="139">
        <v>1</v>
      </c>
      <c r="B20" s="119" t="s">
        <v>11</v>
      </c>
      <c r="C20" s="68" t="s">
        <v>160</v>
      </c>
      <c r="D20" s="69">
        <f>SUM(D21:D31)</f>
        <v>964668.70000000007</v>
      </c>
      <c r="E20" s="69">
        <f t="shared" ref="E20:H20" si="8">SUM(E21:E31)</f>
        <v>184814.4</v>
      </c>
      <c r="F20" s="69">
        <f t="shared" si="8"/>
        <v>768298.4</v>
      </c>
      <c r="G20" s="70">
        <f t="shared" si="8"/>
        <v>0</v>
      </c>
      <c r="H20" s="69">
        <f t="shared" si="8"/>
        <v>11555.9</v>
      </c>
      <c r="I20" s="13"/>
      <c r="K20" s="43">
        <f>D32+D92+D212+D236+D260+D284</f>
        <v>964668.69999999984</v>
      </c>
    </row>
    <row r="21" spans="1:11" ht="15" customHeight="1" x14ac:dyDescent="0.25">
      <c r="A21" s="140"/>
      <c r="B21" s="120"/>
      <c r="C21" s="68">
        <v>2016</v>
      </c>
      <c r="D21" s="69">
        <f>SUM(E21:H21)</f>
        <v>273424.3</v>
      </c>
      <c r="E21" s="69">
        <f t="shared" ref="E21:H28" si="9">E33+E93+E213+E237+E261+E285</f>
        <v>161219.20000000001</v>
      </c>
      <c r="F21" s="69">
        <f t="shared" si="9"/>
        <v>107673.3</v>
      </c>
      <c r="G21" s="70">
        <f t="shared" si="9"/>
        <v>0</v>
      </c>
      <c r="H21" s="69">
        <f t="shared" si="9"/>
        <v>4531.8</v>
      </c>
      <c r="I21" s="13"/>
    </row>
    <row r="22" spans="1:11" ht="15" customHeight="1" x14ac:dyDescent="0.25">
      <c r="A22" s="140"/>
      <c r="B22" s="120"/>
      <c r="C22" s="68">
        <v>2017</v>
      </c>
      <c r="D22" s="69">
        <f>SUM(E22:H22)</f>
        <v>42968.6</v>
      </c>
      <c r="E22" s="70">
        <f t="shared" si="9"/>
        <v>0</v>
      </c>
      <c r="F22" s="69">
        <f t="shared" si="9"/>
        <v>41126.5</v>
      </c>
      <c r="G22" s="70">
        <f t="shared" si="9"/>
        <v>0</v>
      </c>
      <c r="H22" s="69">
        <f t="shared" si="9"/>
        <v>1842.1</v>
      </c>
      <c r="I22" s="13"/>
    </row>
    <row r="23" spans="1:11" ht="15" customHeight="1" x14ac:dyDescent="0.25">
      <c r="A23" s="140"/>
      <c r="B23" s="120"/>
      <c r="C23" s="68">
        <v>2018</v>
      </c>
      <c r="D23" s="69">
        <f t="shared" ref="D23:D27" si="10">SUM(E23:H23)</f>
        <v>37241.5</v>
      </c>
      <c r="E23" s="70">
        <f t="shared" si="9"/>
        <v>0</v>
      </c>
      <c r="F23" s="69">
        <f t="shared" si="9"/>
        <v>37241.5</v>
      </c>
      <c r="G23" s="70">
        <f t="shared" si="9"/>
        <v>0</v>
      </c>
      <c r="H23" s="70">
        <f t="shared" si="9"/>
        <v>0</v>
      </c>
      <c r="I23" s="13"/>
    </row>
    <row r="24" spans="1:11" ht="15" customHeight="1" x14ac:dyDescent="0.25">
      <c r="A24" s="140"/>
      <c r="B24" s="120"/>
      <c r="C24" s="68">
        <v>2019</v>
      </c>
      <c r="D24" s="69">
        <f t="shared" si="10"/>
        <v>25287.600000000002</v>
      </c>
      <c r="E24" s="70">
        <f t="shared" si="9"/>
        <v>0</v>
      </c>
      <c r="F24" s="69">
        <f t="shared" si="9"/>
        <v>25287.600000000002</v>
      </c>
      <c r="G24" s="70">
        <f t="shared" si="9"/>
        <v>0</v>
      </c>
      <c r="H24" s="70">
        <f t="shared" si="9"/>
        <v>0</v>
      </c>
      <c r="I24" s="13"/>
    </row>
    <row r="25" spans="1:11" ht="15" customHeight="1" x14ac:dyDescent="0.25">
      <c r="A25" s="140"/>
      <c r="B25" s="120"/>
      <c r="C25" s="68">
        <v>2020</v>
      </c>
      <c r="D25" s="69">
        <f t="shared" si="10"/>
        <v>292859.30000000005</v>
      </c>
      <c r="E25" s="70">
        <f t="shared" si="9"/>
        <v>0</v>
      </c>
      <c r="F25" s="69">
        <f t="shared" si="9"/>
        <v>292859.30000000005</v>
      </c>
      <c r="G25" s="70">
        <f t="shared" si="9"/>
        <v>0</v>
      </c>
      <c r="H25" s="70">
        <f t="shared" si="9"/>
        <v>0</v>
      </c>
      <c r="I25" s="13"/>
    </row>
    <row r="26" spans="1:11" ht="15" customHeight="1" x14ac:dyDescent="0.25">
      <c r="A26" s="140"/>
      <c r="B26" s="120"/>
      <c r="C26" s="68">
        <v>2021</v>
      </c>
      <c r="D26" s="69">
        <f t="shared" si="10"/>
        <v>243922.09999999998</v>
      </c>
      <c r="E26" s="69">
        <f t="shared" si="9"/>
        <v>15363.8</v>
      </c>
      <c r="F26" s="69">
        <f t="shared" si="9"/>
        <v>223514.19999999998</v>
      </c>
      <c r="G26" s="70">
        <f t="shared" si="9"/>
        <v>0</v>
      </c>
      <c r="H26" s="70">
        <f t="shared" si="9"/>
        <v>5044.1000000000004</v>
      </c>
      <c r="I26" s="13"/>
    </row>
    <row r="27" spans="1:11" ht="15" customHeight="1" x14ac:dyDescent="0.25">
      <c r="A27" s="140"/>
      <c r="B27" s="120"/>
      <c r="C27" s="68">
        <v>2022</v>
      </c>
      <c r="D27" s="70">
        <f t="shared" si="10"/>
        <v>48965.3</v>
      </c>
      <c r="E27" s="70">
        <f t="shared" si="9"/>
        <v>8231.4</v>
      </c>
      <c r="F27" s="70">
        <f t="shared" si="9"/>
        <v>40596</v>
      </c>
      <c r="G27" s="70">
        <f t="shared" si="9"/>
        <v>0</v>
      </c>
      <c r="H27" s="70">
        <f t="shared" si="9"/>
        <v>137.9</v>
      </c>
      <c r="I27" s="13"/>
    </row>
    <row r="28" spans="1:11" ht="15.75" customHeight="1" x14ac:dyDescent="0.25">
      <c r="A28" s="140"/>
      <c r="B28" s="120"/>
      <c r="C28" s="68">
        <v>2023</v>
      </c>
      <c r="D28" s="70">
        <f t="shared" ref="D28" si="11">SUM(E28:H28)</f>
        <v>0</v>
      </c>
      <c r="E28" s="70">
        <f t="shared" si="9"/>
        <v>0</v>
      </c>
      <c r="F28" s="70">
        <f t="shared" si="9"/>
        <v>0</v>
      </c>
      <c r="G28" s="70">
        <f t="shared" si="9"/>
        <v>0</v>
      </c>
      <c r="H28" s="70">
        <f t="shared" si="9"/>
        <v>0</v>
      </c>
      <c r="I28" s="48"/>
    </row>
    <row r="29" spans="1:11" ht="15" customHeight="1" x14ac:dyDescent="0.25">
      <c r="A29" s="140"/>
      <c r="B29" s="120"/>
      <c r="C29" s="68">
        <v>2024</v>
      </c>
      <c r="D29" s="70">
        <f t="shared" ref="D29:D31" si="12">SUM(E29:H29)</f>
        <v>0</v>
      </c>
      <c r="E29" s="70">
        <f t="shared" ref="E29:G29" si="13">E41+E101+E221+E245+E269+E293</f>
        <v>0</v>
      </c>
      <c r="F29" s="70">
        <f t="shared" si="13"/>
        <v>0</v>
      </c>
      <c r="G29" s="70">
        <f t="shared" si="13"/>
        <v>0</v>
      </c>
      <c r="H29" s="70">
        <f>H41+H101+H221+H245+H269+H293</f>
        <v>0</v>
      </c>
      <c r="I29" s="13"/>
    </row>
    <row r="30" spans="1:11" ht="15" customHeight="1" x14ac:dyDescent="0.25">
      <c r="A30" s="140"/>
      <c r="B30" s="120"/>
      <c r="C30" s="68">
        <v>2025</v>
      </c>
      <c r="D30" s="70">
        <f t="shared" ref="D30" si="14">SUM(E30:H30)</f>
        <v>0</v>
      </c>
      <c r="E30" s="70">
        <f t="shared" ref="E30:G31" si="15">E42+E102+E222+E246+E270+E294</f>
        <v>0</v>
      </c>
      <c r="F30" s="70">
        <f t="shared" si="15"/>
        <v>0</v>
      </c>
      <c r="G30" s="70">
        <f t="shared" si="15"/>
        <v>0</v>
      </c>
      <c r="H30" s="70">
        <f>H42+H102+H222+H246+H270+H294</f>
        <v>0</v>
      </c>
      <c r="I30" s="13"/>
    </row>
    <row r="31" spans="1:11" ht="15.75" customHeight="1" x14ac:dyDescent="0.25">
      <c r="A31" s="141"/>
      <c r="B31" s="121"/>
      <c r="C31" s="68">
        <v>2026</v>
      </c>
      <c r="D31" s="70">
        <f t="shared" si="12"/>
        <v>0</v>
      </c>
      <c r="E31" s="70">
        <f t="shared" si="15"/>
        <v>0</v>
      </c>
      <c r="F31" s="70">
        <f t="shared" si="15"/>
        <v>0</v>
      </c>
      <c r="G31" s="70">
        <f t="shared" si="15"/>
        <v>0</v>
      </c>
      <c r="H31" s="70">
        <f>H43+H103+H223+H247+H271+H295</f>
        <v>0</v>
      </c>
      <c r="I31" s="48"/>
    </row>
    <row r="32" spans="1:11" x14ac:dyDescent="0.25">
      <c r="A32" s="124" t="s">
        <v>12</v>
      </c>
      <c r="B32" s="99" t="s">
        <v>13</v>
      </c>
      <c r="C32" s="55" t="s">
        <v>160</v>
      </c>
      <c r="D32" s="40">
        <f>SUM(D33:D43)</f>
        <v>88340.800000000003</v>
      </c>
      <c r="E32" s="40">
        <f>SUM(E33:E43)</f>
        <v>73904.2</v>
      </c>
      <c r="F32" s="40">
        <f t="shared" ref="F32:H32" si="16">SUM(F33:F43)</f>
        <v>2880.7</v>
      </c>
      <c r="G32" s="41">
        <f t="shared" si="16"/>
        <v>0</v>
      </c>
      <c r="H32" s="40">
        <f t="shared" si="16"/>
        <v>11555.9</v>
      </c>
      <c r="I32" s="100" t="s">
        <v>120</v>
      </c>
      <c r="K32" s="43">
        <f>D44+D56+D68+D80</f>
        <v>88340.799999999988</v>
      </c>
    </row>
    <row r="33" spans="1:9" x14ac:dyDescent="0.25">
      <c r="A33" s="124"/>
      <c r="B33" s="99"/>
      <c r="C33" s="54">
        <v>2016</v>
      </c>
      <c r="D33" s="44">
        <f>SUM(E33:H33)</f>
        <v>57602.9</v>
      </c>
      <c r="E33" s="44">
        <f t="shared" ref="E33:H40" si="17">E45+E57+E69+E81</f>
        <v>50309</v>
      </c>
      <c r="F33" s="44">
        <f t="shared" si="17"/>
        <v>2762.1</v>
      </c>
      <c r="G33" s="45">
        <f t="shared" si="17"/>
        <v>0</v>
      </c>
      <c r="H33" s="44">
        <f t="shared" si="17"/>
        <v>4531.8</v>
      </c>
      <c r="I33" s="101"/>
    </row>
    <row r="34" spans="1:9" x14ac:dyDescent="0.25">
      <c r="A34" s="124"/>
      <c r="B34" s="99"/>
      <c r="C34" s="54">
        <v>2017</v>
      </c>
      <c r="D34" s="44">
        <f t="shared" ref="D34:D39" si="18">SUM(E34:H34)</f>
        <v>1842.1</v>
      </c>
      <c r="E34" s="45">
        <f t="shared" si="17"/>
        <v>0</v>
      </c>
      <c r="F34" s="45">
        <f t="shared" si="17"/>
        <v>0</v>
      </c>
      <c r="G34" s="45">
        <f t="shared" si="17"/>
        <v>0</v>
      </c>
      <c r="H34" s="44">
        <f t="shared" si="17"/>
        <v>1842.1</v>
      </c>
      <c r="I34" s="101"/>
    </row>
    <row r="35" spans="1:9" x14ac:dyDescent="0.25">
      <c r="A35" s="124"/>
      <c r="B35" s="99"/>
      <c r="C35" s="54">
        <v>2018</v>
      </c>
      <c r="D35" s="45">
        <f t="shared" si="18"/>
        <v>0</v>
      </c>
      <c r="E35" s="45">
        <f t="shared" si="17"/>
        <v>0</v>
      </c>
      <c r="F35" s="45">
        <f t="shared" si="17"/>
        <v>0</v>
      </c>
      <c r="G35" s="45">
        <f t="shared" si="17"/>
        <v>0</v>
      </c>
      <c r="H35" s="45">
        <f t="shared" si="17"/>
        <v>0</v>
      </c>
      <c r="I35" s="101"/>
    </row>
    <row r="36" spans="1:9" x14ac:dyDescent="0.25">
      <c r="A36" s="124"/>
      <c r="B36" s="99"/>
      <c r="C36" s="54">
        <v>2019</v>
      </c>
      <c r="D36" s="45">
        <f t="shared" si="18"/>
        <v>0</v>
      </c>
      <c r="E36" s="45">
        <f t="shared" si="17"/>
        <v>0</v>
      </c>
      <c r="F36" s="45">
        <f t="shared" si="17"/>
        <v>0</v>
      </c>
      <c r="G36" s="45">
        <f t="shared" si="17"/>
        <v>0</v>
      </c>
      <c r="H36" s="45">
        <f t="shared" si="17"/>
        <v>0</v>
      </c>
      <c r="I36" s="101"/>
    </row>
    <row r="37" spans="1:9" x14ac:dyDescent="0.25">
      <c r="A37" s="124"/>
      <c r="B37" s="99"/>
      <c r="C37" s="54">
        <v>2020</v>
      </c>
      <c r="D37" s="45">
        <f t="shared" si="18"/>
        <v>0</v>
      </c>
      <c r="E37" s="45">
        <f t="shared" si="17"/>
        <v>0</v>
      </c>
      <c r="F37" s="45">
        <f t="shared" si="17"/>
        <v>0</v>
      </c>
      <c r="G37" s="45">
        <f t="shared" si="17"/>
        <v>0</v>
      </c>
      <c r="H37" s="45">
        <f t="shared" si="17"/>
        <v>0</v>
      </c>
      <c r="I37" s="101"/>
    </row>
    <row r="38" spans="1:9" x14ac:dyDescent="0.25">
      <c r="A38" s="124"/>
      <c r="B38" s="99"/>
      <c r="C38" s="54">
        <v>2021</v>
      </c>
      <c r="D38" s="45">
        <f t="shared" si="18"/>
        <v>20484.8</v>
      </c>
      <c r="E38" s="45">
        <f t="shared" si="17"/>
        <v>15363.8</v>
      </c>
      <c r="F38" s="45">
        <f t="shared" si="17"/>
        <v>76.900000000000006</v>
      </c>
      <c r="G38" s="45">
        <f t="shared" si="17"/>
        <v>0</v>
      </c>
      <c r="H38" s="45">
        <f t="shared" si="17"/>
        <v>5044.1000000000004</v>
      </c>
      <c r="I38" s="101"/>
    </row>
    <row r="39" spans="1:9" x14ac:dyDescent="0.25">
      <c r="A39" s="124"/>
      <c r="B39" s="99"/>
      <c r="C39" s="54">
        <v>2022</v>
      </c>
      <c r="D39" s="45">
        <f t="shared" si="18"/>
        <v>8411</v>
      </c>
      <c r="E39" s="45">
        <f t="shared" si="17"/>
        <v>8231.4</v>
      </c>
      <c r="F39" s="45">
        <f t="shared" si="17"/>
        <v>41.7</v>
      </c>
      <c r="G39" s="45">
        <f t="shared" si="17"/>
        <v>0</v>
      </c>
      <c r="H39" s="45">
        <f t="shared" si="17"/>
        <v>137.9</v>
      </c>
      <c r="I39" s="101"/>
    </row>
    <row r="40" spans="1:9" x14ac:dyDescent="0.25">
      <c r="A40" s="124"/>
      <c r="B40" s="99"/>
      <c r="C40" s="81">
        <v>2023</v>
      </c>
      <c r="D40" s="45">
        <f t="shared" ref="D40" si="19">SUM(E40:H40)</f>
        <v>0</v>
      </c>
      <c r="E40" s="45">
        <f t="shared" si="17"/>
        <v>0</v>
      </c>
      <c r="F40" s="45">
        <f t="shared" si="17"/>
        <v>0</v>
      </c>
      <c r="G40" s="45">
        <f t="shared" si="17"/>
        <v>0</v>
      </c>
      <c r="H40" s="45">
        <f t="shared" si="17"/>
        <v>0</v>
      </c>
      <c r="I40" s="101"/>
    </row>
    <row r="41" spans="1:9" x14ac:dyDescent="0.25">
      <c r="A41" s="124"/>
      <c r="B41" s="99"/>
      <c r="C41" s="81">
        <v>2024</v>
      </c>
      <c r="D41" s="45">
        <f t="shared" ref="D41:D43" si="20">SUM(E41:H41)</f>
        <v>0</v>
      </c>
      <c r="E41" s="45">
        <f t="shared" ref="E41:H41" si="21">E53+E65+E77+E89</f>
        <v>0</v>
      </c>
      <c r="F41" s="45">
        <f t="shared" si="21"/>
        <v>0</v>
      </c>
      <c r="G41" s="45">
        <f t="shared" si="21"/>
        <v>0</v>
      </c>
      <c r="H41" s="45">
        <f t="shared" si="21"/>
        <v>0</v>
      </c>
      <c r="I41" s="101"/>
    </row>
    <row r="42" spans="1:9" x14ac:dyDescent="0.25">
      <c r="A42" s="124"/>
      <c r="B42" s="99"/>
      <c r="C42" s="93">
        <v>2025</v>
      </c>
      <c r="D42" s="45">
        <f t="shared" ref="D42" si="22">SUM(E42:H42)</f>
        <v>0</v>
      </c>
      <c r="E42" s="45">
        <f t="shared" ref="E42:H43" si="23">E54+E66+E78+E90</f>
        <v>0</v>
      </c>
      <c r="F42" s="45">
        <f t="shared" si="23"/>
        <v>0</v>
      </c>
      <c r="G42" s="45">
        <f t="shared" si="23"/>
        <v>0</v>
      </c>
      <c r="H42" s="45">
        <f t="shared" si="23"/>
        <v>0</v>
      </c>
      <c r="I42" s="101"/>
    </row>
    <row r="43" spans="1:9" x14ac:dyDescent="0.25">
      <c r="A43" s="124"/>
      <c r="B43" s="99"/>
      <c r="C43" s="81">
        <v>2026</v>
      </c>
      <c r="D43" s="45">
        <f t="shared" si="20"/>
        <v>0</v>
      </c>
      <c r="E43" s="45">
        <f t="shared" si="23"/>
        <v>0</v>
      </c>
      <c r="F43" s="45">
        <f t="shared" si="23"/>
        <v>0</v>
      </c>
      <c r="G43" s="45">
        <f t="shared" si="23"/>
        <v>0</v>
      </c>
      <c r="H43" s="45">
        <f t="shared" si="23"/>
        <v>0</v>
      </c>
      <c r="I43" s="101"/>
    </row>
    <row r="44" spans="1:9" x14ac:dyDescent="0.25">
      <c r="A44" s="142" t="s">
        <v>14</v>
      </c>
      <c r="B44" s="142" t="s">
        <v>15</v>
      </c>
      <c r="C44" s="37" t="s">
        <v>160</v>
      </c>
      <c r="D44" s="6">
        <f>SUM(D45:D55)</f>
        <v>27736.760000000002</v>
      </c>
      <c r="E44" s="60">
        <f t="shared" ref="E44:H44" si="24">SUM(E45:E55)</f>
        <v>25766.400000000001</v>
      </c>
      <c r="F44" s="61">
        <f t="shared" si="24"/>
        <v>0</v>
      </c>
      <c r="G44" s="61">
        <f t="shared" si="24"/>
        <v>0</v>
      </c>
      <c r="H44" s="60">
        <f t="shared" si="24"/>
        <v>1970.36</v>
      </c>
      <c r="I44" s="13"/>
    </row>
    <row r="45" spans="1:9" x14ac:dyDescent="0.25">
      <c r="A45" s="142"/>
      <c r="B45" s="142"/>
      <c r="C45" s="39">
        <v>2016</v>
      </c>
      <c r="D45" s="7">
        <f>SUM(E45:H45)</f>
        <v>27736.760000000002</v>
      </c>
      <c r="E45" s="62">
        <v>25766.400000000001</v>
      </c>
      <c r="F45" s="63">
        <v>0</v>
      </c>
      <c r="G45" s="63">
        <v>0</v>
      </c>
      <c r="H45" s="66">
        <v>1970.36</v>
      </c>
      <c r="I45" s="13"/>
    </row>
    <row r="46" spans="1:9" x14ac:dyDescent="0.25">
      <c r="A46" s="142"/>
      <c r="B46" s="142"/>
      <c r="C46" s="39">
        <v>2017</v>
      </c>
      <c r="D46" s="4">
        <f t="shared" ref="D46:D51" si="25">SUM(E46:H46)</f>
        <v>0</v>
      </c>
      <c r="E46" s="63">
        <v>0</v>
      </c>
      <c r="F46" s="63">
        <v>0</v>
      </c>
      <c r="G46" s="63">
        <v>0</v>
      </c>
      <c r="H46" s="63">
        <v>0</v>
      </c>
      <c r="I46" s="13"/>
    </row>
    <row r="47" spans="1:9" x14ac:dyDescent="0.25">
      <c r="A47" s="142"/>
      <c r="B47" s="142"/>
      <c r="C47" s="39">
        <v>2018</v>
      </c>
      <c r="D47" s="4">
        <f t="shared" si="25"/>
        <v>0</v>
      </c>
      <c r="E47" s="63">
        <v>0</v>
      </c>
      <c r="F47" s="63">
        <v>0</v>
      </c>
      <c r="G47" s="63">
        <v>0</v>
      </c>
      <c r="H47" s="63">
        <v>0</v>
      </c>
      <c r="I47" s="13"/>
    </row>
    <row r="48" spans="1:9" x14ac:dyDescent="0.25">
      <c r="A48" s="142"/>
      <c r="B48" s="142"/>
      <c r="C48" s="39">
        <v>2019</v>
      </c>
      <c r="D48" s="4">
        <f t="shared" si="25"/>
        <v>0</v>
      </c>
      <c r="E48" s="63">
        <v>0</v>
      </c>
      <c r="F48" s="63">
        <v>0</v>
      </c>
      <c r="G48" s="63">
        <v>0</v>
      </c>
      <c r="H48" s="63">
        <v>0</v>
      </c>
      <c r="I48" s="13"/>
    </row>
    <row r="49" spans="1:10" x14ac:dyDescent="0.25">
      <c r="A49" s="142"/>
      <c r="B49" s="142"/>
      <c r="C49" s="39">
        <v>2020</v>
      </c>
      <c r="D49" s="4">
        <f t="shared" si="25"/>
        <v>0</v>
      </c>
      <c r="E49" s="63">
        <v>0</v>
      </c>
      <c r="F49" s="63">
        <v>0</v>
      </c>
      <c r="G49" s="63">
        <v>0</v>
      </c>
      <c r="H49" s="63">
        <v>0</v>
      </c>
      <c r="I49" s="13"/>
    </row>
    <row r="50" spans="1:10" x14ac:dyDescent="0.25">
      <c r="A50" s="142"/>
      <c r="B50" s="142"/>
      <c r="C50" s="39">
        <v>2021</v>
      </c>
      <c r="D50" s="4">
        <f t="shared" si="25"/>
        <v>0</v>
      </c>
      <c r="E50" s="63">
        <v>0</v>
      </c>
      <c r="F50" s="63">
        <v>0</v>
      </c>
      <c r="G50" s="63">
        <v>0</v>
      </c>
      <c r="H50" s="63">
        <v>0</v>
      </c>
      <c r="I50" s="13"/>
    </row>
    <row r="51" spans="1:10" x14ac:dyDescent="0.25">
      <c r="A51" s="142"/>
      <c r="B51" s="142"/>
      <c r="C51" s="39">
        <v>2022</v>
      </c>
      <c r="D51" s="4">
        <f t="shared" si="25"/>
        <v>0</v>
      </c>
      <c r="E51" s="63">
        <v>0</v>
      </c>
      <c r="F51" s="63">
        <v>0</v>
      </c>
      <c r="G51" s="63">
        <v>0</v>
      </c>
      <c r="H51" s="63">
        <v>0</v>
      </c>
      <c r="I51" s="13"/>
    </row>
    <row r="52" spans="1:10" x14ac:dyDescent="0.25">
      <c r="A52" s="142"/>
      <c r="B52" s="142"/>
      <c r="C52" s="78">
        <v>2023</v>
      </c>
      <c r="D52" s="4">
        <f t="shared" ref="D52" si="26">SUM(E52:H52)</f>
        <v>0</v>
      </c>
      <c r="E52" s="63">
        <v>0</v>
      </c>
      <c r="F52" s="63">
        <v>0</v>
      </c>
      <c r="G52" s="63">
        <v>0</v>
      </c>
      <c r="H52" s="63">
        <v>0</v>
      </c>
      <c r="I52" s="13"/>
    </row>
    <row r="53" spans="1:10" x14ac:dyDescent="0.25">
      <c r="A53" s="142"/>
      <c r="B53" s="142"/>
      <c r="C53" s="78">
        <v>2024</v>
      </c>
      <c r="D53" s="4">
        <f t="shared" ref="D53:D55" si="27">SUM(E53:H53)</f>
        <v>0</v>
      </c>
      <c r="E53" s="63">
        <v>0</v>
      </c>
      <c r="F53" s="63">
        <v>0</v>
      </c>
      <c r="G53" s="63">
        <v>0</v>
      </c>
      <c r="H53" s="63">
        <v>0</v>
      </c>
      <c r="I53" s="13"/>
    </row>
    <row r="54" spans="1:10" x14ac:dyDescent="0.25">
      <c r="A54" s="142"/>
      <c r="B54" s="142"/>
      <c r="C54" s="94">
        <v>2025</v>
      </c>
      <c r="D54" s="4">
        <f t="shared" ref="D54" si="28">SUM(E54:H54)</f>
        <v>0</v>
      </c>
      <c r="E54" s="63">
        <v>0</v>
      </c>
      <c r="F54" s="63">
        <v>0</v>
      </c>
      <c r="G54" s="63">
        <v>0</v>
      </c>
      <c r="H54" s="63">
        <v>0</v>
      </c>
      <c r="I54" s="13"/>
    </row>
    <row r="55" spans="1:10" x14ac:dyDescent="0.25">
      <c r="A55" s="142"/>
      <c r="B55" s="142"/>
      <c r="C55" s="78">
        <v>2026</v>
      </c>
      <c r="D55" s="4">
        <f t="shared" si="27"/>
        <v>0</v>
      </c>
      <c r="E55" s="63">
        <v>0</v>
      </c>
      <c r="F55" s="63">
        <v>0</v>
      </c>
      <c r="G55" s="63">
        <v>0</v>
      </c>
      <c r="H55" s="63">
        <v>0</v>
      </c>
      <c r="I55" s="13"/>
    </row>
    <row r="56" spans="1:10" x14ac:dyDescent="0.25">
      <c r="A56" s="125" t="s">
        <v>16</v>
      </c>
      <c r="B56" s="142" t="s">
        <v>153</v>
      </c>
      <c r="C56" s="37" t="s">
        <v>160</v>
      </c>
      <c r="D56" s="6">
        <f>SUM(D57:D67)</f>
        <v>57841.939999999995</v>
      </c>
      <c r="E56" s="60">
        <f t="shared" ref="E56:H56" si="29">SUM(E57:E67)</f>
        <v>48137.799999999996</v>
      </c>
      <c r="F56" s="61">
        <f t="shared" si="29"/>
        <v>118.60000000000001</v>
      </c>
      <c r="G56" s="61">
        <f t="shared" si="29"/>
        <v>0</v>
      </c>
      <c r="H56" s="60">
        <f t="shared" si="29"/>
        <v>9585.5399999999991</v>
      </c>
      <c r="I56" s="46"/>
    </row>
    <row r="57" spans="1:10" x14ac:dyDescent="0.25">
      <c r="A57" s="125"/>
      <c r="B57" s="142"/>
      <c r="C57" s="39">
        <v>2016</v>
      </c>
      <c r="D57" s="7">
        <f>SUM(E57:H57)</f>
        <v>27104.039999999997</v>
      </c>
      <c r="E57" s="62">
        <v>24542.6</v>
      </c>
      <c r="F57" s="63">
        <v>0</v>
      </c>
      <c r="G57" s="63">
        <v>0</v>
      </c>
      <c r="H57" s="62">
        <v>2561.44</v>
      </c>
      <c r="I57" s="13"/>
    </row>
    <row r="58" spans="1:10" x14ac:dyDescent="0.25">
      <c r="A58" s="125"/>
      <c r="B58" s="142"/>
      <c r="C58" s="39">
        <v>2017</v>
      </c>
      <c r="D58" s="7">
        <f t="shared" ref="D58:D63" si="30">SUM(E58:H58)</f>
        <v>1842.1</v>
      </c>
      <c r="E58" s="63">
        <v>0</v>
      </c>
      <c r="F58" s="63">
        <v>0</v>
      </c>
      <c r="G58" s="63">
        <v>0</v>
      </c>
      <c r="H58" s="62">
        <v>1842.1</v>
      </c>
      <c r="I58" s="13"/>
    </row>
    <row r="59" spans="1:10" x14ac:dyDescent="0.25">
      <c r="A59" s="125"/>
      <c r="B59" s="142"/>
      <c r="C59" s="39">
        <v>2018</v>
      </c>
      <c r="D59" s="5">
        <f t="shared" si="30"/>
        <v>0</v>
      </c>
      <c r="E59" s="63">
        <v>0</v>
      </c>
      <c r="F59" s="63">
        <v>0</v>
      </c>
      <c r="G59" s="63">
        <v>0</v>
      </c>
      <c r="H59" s="63">
        <v>0</v>
      </c>
      <c r="I59" s="13"/>
    </row>
    <row r="60" spans="1:10" x14ac:dyDescent="0.25">
      <c r="A60" s="125"/>
      <c r="B60" s="142"/>
      <c r="C60" s="39">
        <v>2019</v>
      </c>
      <c r="D60" s="5">
        <f t="shared" si="30"/>
        <v>0</v>
      </c>
      <c r="E60" s="63">
        <v>0</v>
      </c>
      <c r="F60" s="63">
        <v>0</v>
      </c>
      <c r="G60" s="63">
        <v>0</v>
      </c>
      <c r="H60" s="63">
        <v>0</v>
      </c>
      <c r="I60" s="13"/>
    </row>
    <row r="61" spans="1:10" x14ac:dyDescent="0.25">
      <c r="A61" s="125"/>
      <c r="B61" s="142"/>
      <c r="C61" s="39">
        <v>2020</v>
      </c>
      <c r="D61" s="5">
        <f t="shared" si="30"/>
        <v>0</v>
      </c>
      <c r="E61" s="63">
        <v>0</v>
      </c>
      <c r="F61" s="63">
        <v>0</v>
      </c>
      <c r="G61" s="63">
        <v>0</v>
      </c>
      <c r="H61" s="63">
        <v>0</v>
      </c>
      <c r="I61" s="13"/>
    </row>
    <row r="62" spans="1:10" x14ac:dyDescent="0.25">
      <c r="A62" s="125"/>
      <c r="B62" s="142"/>
      <c r="C62" s="39">
        <v>2021</v>
      </c>
      <c r="D62" s="7">
        <f>SUM(E62:H62)</f>
        <v>20484.8</v>
      </c>
      <c r="E62" s="62">
        <v>15363.8</v>
      </c>
      <c r="F62" s="63">
        <v>76.900000000000006</v>
      </c>
      <c r="G62" s="63">
        <v>0</v>
      </c>
      <c r="H62" s="62">
        <v>5044.1000000000004</v>
      </c>
      <c r="I62" s="13"/>
      <c r="J62" s="8" t="s">
        <v>147</v>
      </c>
    </row>
    <row r="63" spans="1:10" x14ac:dyDescent="0.25">
      <c r="A63" s="125"/>
      <c r="B63" s="142"/>
      <c r="C63" s="39">
        <v>2022</v>
      </c>
      <c r="D63" s="5">
        <f t="shared" si="30"/>
        <v>8411</v>
      </c>
      <c r="E63" s="63">
        <v>8231.4</v>
      </c>
      <c r="F63" s="63">
        <v>41.7</v>
      </c>
      <c r="G63" s="63">
        <v>0</v>
      </c>
      <c r="H63" s="63">
        <v>137.9</v>
      </c>
      <c r="I63" s="13"/>
    </row>
    <row r="64" spans="1:10" x14ac:dyDescent="0.25">
      <c r="A64" s="125"/>
      <c r="B64" s="142"/>
      <c r="C64" s="78">
        <v>2023</v>
      </c>
      <c r="D64" s="5">
        <f t="shared" ref="D64" si="31">SUM(E64:H64)</f>
        <v>0</v>
      </c>
      <c r="E64" s="63">
        <v>0</v>
      </c>
      <c r="F64" s="63">
        <v>0</v>
      </c>
      <c r="G64" s="63">
        <v>0</v>
      </c>
      <c r="H64" s="63">
        <v>0</v>
      </c>
      <c r="I64" s="13"/>
    </row>
    <row r="65" spans="1:9" x14ac:dyDescent="0.25">
      <c r="A65" s="125"/>
      <c r="B65" s="142"/>
      <c r="C65" s="78">
        <v>2024</v>
      </c>
      <c r="D65" s="5">
        <f t="shared" ref="D65:D67" si="32">SUM(E65:H65)</f>
        <v>0</v>
      </c>
      <c r="E65" s="63">
        <v>0</v>
      </c>
      <c r="F65" s="63">
        <v>0</v>
      </c>
      <c r="G65" s="63">
        <v>0</v>
      </c>
      <c r="H65" s="63">
        <v>0</v>
      </c>
      <c r="I65" s="13"/>
    </row>
    <row r="66" spans="1:9" x14ac:dyDescent="0.25">
      <c r="A66" s="125"/>
      <c r="B66" s="142"/>
      <c r="C66" s="94">
        <v>2025</v>
      </c>
      <c r="D66" s="5">
        <f t="shared" ref="D66" si="33">SUM(E66:H66)</f>
        <v>0</v>
      </c>
      <c r="E66" s="63">
        <v>0</v>
      </c>
      <c r="F66" s="63">
        <v>0</v>
      </c>
      <c r="G66" s="63">
        <v>0</v>
      </c>
      <c r="H66" s="63">
        <v>0</v>
      </c>
      <c r="I66" s="13"/>
    </row>
    <row r="67" spans="1:9" x14ac:dyDescent="0.25">
      <c r="A67" s="125"/>
      <c r="B67" s="142"/>
      <c r="C67" s="78">
        <v>2026</v>
      </c>
      <c r="D67" s="5">
        <f t="shared" si="32"/>
        <v>0</v>
      </c>
      <c r="E67" s="63">
        <v>0</v>
      </c>
      <c r="F67" s="63">
        <v>0</v>
      </c>
      <c r="G67" s="63">
        <v>0</v>
      </c>
      <c r="H67" s="63">
        <v>0</v>
      </c>
      <c r="I67" s="13"/>
    </row>
    <row r="68" spans="1:9" x14ac:dyDescent="0.25">
      <c r="A68" s="125" t="s">
        <v>17</v>
      </c>
      <c r="B68" s="125" t="s">
        <v>155</v>
      </c>
      <c r="C68" s="37" t="s">
        <v>160</v>
      </c>
      <c r="D68" s="6">
        <f>SUM(D69:D79)</f>
        <v>1746.7</v>
      </c>
      <c r="E68" s="61">
        <f t="shared" ref="E68:H68" si="34">SUM(E69:E79)</f>
        <v>0</v>
      </c>
      <c r="F68" s="60">
        <f t="shared" si="34"/>
        <v>1746.7</v>
      </c>
      <c r="G68" s="61">
        <f t="shared" si="34"/>
        <v>0</v>
      </c>
      <c r="H68" s="61">
        <f t="shared" si="34"/>
        <v>0</v>
      </c>
      <c r="I68" s="13"/>
    </row>
    <row r="69" spans="1:9" x14ac:dyDescent="0.25">
      <c r="A69" s="125"/>
      <c r="B69" s="125"/>
      <c r="C69" s="39">
        <v>2016</v>
      </c>
      <c r="D69" s="7">
        <f>SUM(E69:H69)</f>
        <v>1746.7</v>
      </c>
      <c r="E69" s="63">
        <v>0</v>
      </c>
      <c r="F69" s="62">
        <v>1746.7</v>
      </c>
      <c r="G69" s="63">
        <v>0</v>
      </c>
      <c r="H69" s="63">
        <v>0</v>
      </c>
      <c r="I69" s="13"/>
    </row>
    <row r="70" spans="1:9" x14ac:dyDescent="0.25">
      <c r="A70" s="125"/>
      <c r="B70" s="125"/>
      <c r="C70" s="39">
        <v>2017</v>
      </c>
      <c r="D70" s="4">
        <f t="shared" ref="D70:D75" si="35">SUM(E70:H70)</f>
        <v>0</v>
      </c>
      <c r="E70" s="63">
        <v>0</v>
      </c>
      <c r="F70" s="63">
        <v>0</v>
      </c>
      <c r="G70" s="63">
        <v>0</v>
      </c>
      <c r="H70" s="63">
        <v>0</v>
      </c>
      <c r="I70" s="13"/>
    </row>
    <row r="71" spans="1:9" x14ac:dyDescent="0.25">
      <c r="A71" s="125"/>
      <c r="B71" s="125"/>
      <c r="C71" s="39">
        <v>2018</v>
      </c>
      <c r="D71" s="4">
        <f t="shared" si="35"/>
        <v>0</v>
      </c>
      <c r="E71" s="63">
        <v>0</v>
      </c>
      <c r="F71" s="63">
        <v>0</v>
      </c>
      <c r="G71" s="63">
        <v>0</v>
      </c>
      <c r="H71" s="63">
        <v>0</v>
      </c>
      <c r="I71" s="13"/>
    </row>
    <row r="72" spans="1:9" x14ac:dyDescent="0.25">
      <c r="A72" s="125"/>
      <c r="B72" s="125"/>
      <c r="C72" s="39">
        <v>2019</v>
      </c>
      <c r="D72" s="4">
        <f t="shared" si="35"/>
        <v>0</v>
      </c>
      <c r="E72" s="63">
        <v>0</v>
      </c>
      <c r="F72" s="63">
        <v>0</v>
      </c>
      <c r="G72" s="63">
        <v>0</v>
      </c>
      <c r="H72" s="63">
        <v>0</v>
      </c>
      <c r="I72" s="13"/>
    </row>
    <row r="73" spans="1:9" x14ac:dyDescent="0.25">
      <c r="A73" s="125"/>
      <c r="B73" s="125"/>
      <c r="C73" s="39">
        <v>2020</v>
      </c>
      <c r="D73" s="4">
        <f t="shared" si="35"/>
        <v>0</v>
      </c>
      <c r="E73" s="63">
        <v>0</v>
      </c>
      <c r="F73" s="63">
        <v>0</v>
      </c>
      <c r="G73" s="63">
        <v>0</v>
      </c>
      <c r="H73" s="63">
        <v>0</v>
      </c>
      <c r="I73" s="13"/>
    </row>
    <row r="74" spans="1:9" x14ac:dyDescent="0.25">
      <c r="A74" s="125"/>
      <c r="B74" s="125"/>
      <c r="C74" s="39">
        <v>2021</v>
      </c>
      <c r="D74" s="4">
        <f t="shared" si="35"/>
        <v>0</v>
      </c>
      <c r="E74" s="63">
        <v>0</v>
      </c>
      <c r="F74" s="63"/>
      <c r="G74" s="63">
        <v>0</v>
      </c>
      <c r="H74" s="63">
        <v>0</v>
      </c>
      <c r="I74" s="13"/>
    </row>
    <row r="75" spans="1:9" x14ac:dyDescent="0.25">
      <c r="A75" s="125"/>
      <c r="B75" s="125"/>
      <c r="C75" s="39">
        <v>2022</v>
      </c>
      <c r="D75" s="4">
        <f t="shared" si="35"/>
        <v>0</v>
      </c>
      <c r="E75" s="63">
        <v>0</v>
      </c>
      <c r="F75" s="63">
        <v>0</v>
      </c>
      <c r="G75" s="63">
        <v>0</v>
      </c>
      <c r="H75" s="63">
        <v>0</v>
      </c>
      <c r="I75" s="13"/>
    </row>
    <row r="76" spans="1:9" x14ac:dyDescent="0.25">
      <c r="A76" s="125"/>
      <c r="B76" s="125"/>
      <c r="C76" s="78">
        <v>2023</v>
      </c>
      <c r="D76" s="4">
        <f t="shared" ref="D76" si="36">SUM(E76:H76)</f>
        <v>0</v>
      </c>
      <c r="E76" s="63">
        <v>0</v>
      </c>
      <c r="F76" s="63">
        <v>0</v>
      </c>
      <c r="G76" s="63">
        <v>0</v>
      </c>
      <c r="H76" s="63">
        <v>0</v>
      </c>
      <c r="I76" s="13"/>
    </row>
    <row r="77" spans="1:9" x14ac:dyDescent="0.25">
      <c r="A77" s="125"/>
      <c r="B77" s="125"/>
      <c r="C77" s="78">
        <v>2024</v>
      </c>
      <c r="D77" s="4">
        <f t="shared" ref="D77:D79" si="37">SUM(E77:H77)</f>
        <v>0</v>
      </c>
      <c r="E77" s="63">
        <v>0</v>
      </c>
      <c r="F77" s="63">
        <v>0</v>
      </c>
      <c r="G77" s="63">
        <v>0</v>
      </c>
      <c r="H77" s="63">
        <v>0</v>
      </c>
      <c r="I77" s="13"/>
    </row>
    <row r="78" spans="1:9" x14ac:dyDescent="0.25">
      <c r="A78" s="125"/>
      <c r="B78" s="125"/>
      <c r="C78" s="94">
        <v>2026</v>
      </c>
      <c r="D78" s="4">
        <f t="shared" ref="D78" si="38">SUM(E78:H78)</f>
        <v>0</v>
      </c>
      <c r="E78" s="63">
        <v>0</v>
      </c>
      <c r="F78" s="63">
        <v>0</v>
      </c>
      <c r="G78" s="63">
        <v>0</v>
      </c>
      <c r="H78" s="63">
        <v>0</v>
      </c>
      <c r="I78" s="13"/>
    </row>
    <row r="79" spans="1:9" x14ac:dyDescent="0.25">
      <c r="A79" s="125"/>
      <c r="B79" s="125"/>
      <c r="C79" s="78">
        <v>2025</v>
      </c>
      <c r="D79" s="4">
        <f t="shared" si="37"/>
        <v>0</v>
      </c>
      <c r="E79" s="63">
        <v>0</v>
      </c>
      <c r="F79" s="63">
        <v>0</v>
      </c>
      <c r="G79" s="63">
        <v>0</v>
      </c>
      <c r="H79" s="63">
        <v>0</v>
      </c>
      <c r="I79" s="13"/>
    </row>
    <row r="80" spans="1:9" x14ac:dyDescent="0.25">
      <c r="A80" s="125" t="s">
        <v>18</v>
      </c>
      <c r="B80" s="95" t="s">
        <v>19</v>
      </c>
      <c r="C80" s="37" t="s">
        <v>160</v>
      </c>
      <c r="D80" s="6">
        <f>SUM(D81:D91)</f>
        <v>1015.4</v>
      </c>
      <c r="E80" s="61">
        <f t="shared" ref="E80:H80" si="39">SUM(E81:E91)</f>
        <v>0</v>
      </c>
      <c r="F80" s="60">
        <f t="shared" si="39"/>
        <v>1015.4</v>
      </c>
      <c r="G80" s="61">
        <f t="shared" si="39"/>
        <v>0</v>
      </c>
      <c r="H80" s="61">
        <f t="shared" si="39"/>
        <v>0</v>
      </c>
      <c r="I80" s="13"/>
    </row>
    <row r="81" spans="1:11" x14ac:dyDescent="0.25">
      <c r="A81" s="125"/>
      <c r="B81" s="96"/>
      <c r="C81" s="39">
        <v>2016</v>
      </c>
      <c r="D81" s="7">
        <f>SUM(E81:H81)</f>
        <v>1015.4</v>
      </c>
      <c r="E81" s="63">
        <v>0</v>
      </c>
      <c r="F81" s="62">
        <v>1015.4</v>
      </c>
      <c r="G81" s="63">
        <v>0</v>
      </c>
      <c r="H81" s="63">
        <v>0</v>
      </c>
      <c r="I81" s="13"/>
    </row>
    <row r="82" spans="1:11" x14ac:dyDescent="0.25">
      <c r="A82" s="125"/>
      <c r="B82" s="96"/>
      <c r="C82" s="39">
        <v>2017</v>
      </c>
      <c r="D82" s="5">
        <f t="shared" ref="D82:D87" si="40">SUM(E82:H82)</f>
        <v>0</v>
      </c>
      <c r="E82" s="63">
        <v>0</v>
      </c>
      <c r="F82" s="63">
        <v>0</v>
      </c>
      <c r="G82" s="63">
        <v>0</v>
      </c>
      <c r="H82" s="63">
        <v>0</v>
      </c>
      <c r="I82" s="13"/>
    </row>
    <row r="83" spans="1:11" x14ac:dyDescent="0.25">
      <c r="A83" s="125"/>
      <c r="B83" s="96"/>
      <c r="C83" s="39">
        <v>2018</v>
      </c>
      <c r="D83" s="5">
        <f t="shared" si="40"/>
        <v>0</v>
      </c>
      <c r="E83" s="63">
        <v>0</v>
      </c>
      <c r="F83" s="63">
        <v>0</v>
      </c>
      <c r="G83" s="63">
        <v>0</v>
      </c>
      <c r="H83" s="63">
        <v>0</v>
      </c>
      <c r="I83" s="13"/>
    </row>
    <row r="84" spans="1:11" x14ac:dyDescent="0.25">
      <c r="A84" s="125"/>
      <c r="B84" s="96"/>
      <c r="C84" s="39">
        <v>2019</v>
      </c>
      <c r="D84" s="5">
        <f t="shared" si="40"/>
        <v>0</v>
      </c>
      <c r="E84" s="63">
        <v>0</v>
      </c>
      <c r="F84" s="63">
        <v>0</v>
      </c>
      <c r="G84" s="63">
        <v>0</v>
      </c>
      <c r="H84" s="63">
        <v>0</v>
      </c>
      <c r="I84" s="13"/>
    </row>
    <row r="85" spans="1:11" x14ac:dyDescent="0.25">
      <c r="A85" s="125"/>
      <c r="B85" s="96"/>
      <c r="C85" s="39">
        <v>2020</v>
      </c>
      <c r="D85" s="5">
        <f t="shared" si="40"/>
        <v>0</v>
      </c>
      <c r="E85" s="63">
        <v>0</v>
      </c>
      <c r="F85" s="63">
        <v>0</v>
      </c>
      <c r="G85" s="63">
        <v>0</v>
      </c>
      <c r="H85" s="63">
        <v>0</v>
      </c>
      <c r="I85" s="13"/>
    </row>
    <row r="86" spans="1:11" x14ac:dyDescent="0.25">
      <c r="A86" s="125"/>
      <c r="B86" s="96"/>
      <c r="C86" s="39">
        <v>2021</v>
      </c>
      <c r="D86" s="5">
        <f t="shared" si="40"/>
        <v>0</v>
      </c>
      <c r="E86" s="63">
        <v>0</v>
      </c>
      <c r="F86" s="63">
        <v>0</v>
      </c>
      <c r="G86" s="63">
        <v>0</v>
      </c>
      <c r="H86" s="63">
        <v>0</v>
      </c>
      <c r="I86" s="13"/>
    </row>
    <row r="87" spans="1:11" x14ac:dyDescent="0.25">
      <c r="A87" s="125"/>
      <c r="B87" s="96"/>
      <c r="C87" s="39">
        <v>2022</v>
      </c>
      <c r="D87" s="5">
        <f t="shared" si="40"/>
        <v>0</v>
      </c>
      <c r="E87" s="63">
        <v>0</v>
      </c>
      <c r="F87" s="63">
        <v>0</v>
      </c>
      <c r="G87" s="63">
        <v>0</v>
      </c>
      <c r="H87" s="63">
        <v>0</v>
      </c>
      <c r="I87" s="13"/>
    </row>
    <row r="88" spans="1:11" x14ac:dyDescent="0.25">
      <c r="A88" s="125"/>
      <c r="B88" s="96"/>
      <c r="C88" s="78">
        <v>2023</v>
      </c>
      <c r="D88" s="5">
        <f t="shared" ref="D88" si="41">SUM(E88:H88)</f>
        <v>0</v>
      </c>
      <c r="E88" s="63">
        <v>0</v>
      </c>
      <c r="F88" s="63">
        <v>0</v>
      </c>
      <c r="G88" s="63">
        <v>0</v>
      </c>
      <c r="H88" s="63">
        <v>0</v>
      </c>
      <c r="I88" s="13"/>
    </row>
    <row r="89" spans="1:11" x14ac:dyDescent="0.25">
      <c r="A89" s="125"/>
      <c r="B89" s="96"/>
      <c r="C89" s="78">
        <v>2024</v>
      </c>
      <c r="D89" s="5">
        <f t="shared" ref="D89:D91" si="42">SUM(E89:H89)</f>
        <v>0</v>
      </c>
      <c r="E89" s="63">
        <v>0</v>
      </c>
      <c r="F89" s="63">
        <v>0</v>
      </c>
      <c r="G89" s="63">
        <v>0</v>
      </c>
      <c r="H89" s="63">
        <v>0</v>
      </c>
      <c r="I89" s="13"/>
    </row>
    <row r="90" spans="1:11" x14ac:dyDescent="0.25">
      <c r="A90" s="125"/>
      <c r="B90" s="96"/>
      <c r="C90" s="94">
        <v>2025</v>
      </c>
      <c r="D90" s="5">
        <f t="shared" ref="D90" si="43">SUM(E90:H90)</f>
        <v>0</v>
      </c>
      <c r="E90" s="63">
        <v>0</v>
      </c>
      <c r="F90" s="63">
        <v>0</v>
      </c>
      <c r="G90" s="63">
        <v>0</v>
      </c>
      <c r="H90" s="63">
        <v>0</v>
      </c>
      <c r="I90" s="13"/>
    </row>
    <row r="91" spans="1:11" x14ac:dyDescent="0.25">
      <c r="A91" s="125"/>
      <c r="B91" s="97"/>
      <c r="C91" s="78">
        <v>2026</v>
      </c>
      <c r="D91" s="5">
        <f t="shared" si="42"/>
        <v>0</v>
      </c>
      <c r="E91" s="63">
        <v>0</v>
      </c>
      <c r="F91" s="63">
        <v>0</v>
      </c>
      <c r="G91" s="63">
        <v>0</v>
      </c>
      <c r="H91" s="63">
        <v>0</v>
      </c>
      <c r="I91" s="13"/>
    </row>
    <row r="92" spans="1:11" x14ac:dyDescent="0.25">
      <c r="A92" s="98" t="s">
        <v>20</v>
      </c>
      <c r="B92" s="111" t="s">
        <v>21</v>
      </c>
      <c r="C92" s="55" t="s">
        <v>160</v>
      </c>
      <c r="D92" s="40">
        <f>SUM(D93:D103)</f>
        <v>344035.89999999997</v>
      </c>
      <c r="E92" s="40">
        <f t="shared" ref="E92:H92" si="44">SUM(E93:E103)</f>
        <v>110910.2</v>
      </c>
      <c r="F92" s="40">
        <f t="shared" si="44"/>
        <v>233125.69999999998</v>
      </c>
      <c r="G92" s="41">
        <f t="shared" si="44"/>
        <v>0</v>
      </c>
      <c r="H92" s="41">
        <f t="shared" si="44"/>
        <v>0</v>
      </c>
      <c r="I92" s="100" t="s">
        <v>120</v>
      </c>
      <c r="K92" s="43">
        <f>D104+D116+D128+D140+D152+D164+D176+D188+D200</f>
        <v>344035.9</v>
      </c>
    </row>
    <row r="93" spans="1:11" x14ac:dyDescent="0.25">
      <c r="A93" s="98"/>
      <c r="B93" s="112"/>
      <c r="C93" s="55">
        <v>2016</v>
      </c>
      <c r="D93" s="40">
        <f>SUM(E93:H93)</f>
        <v>119929</v>
      </c>
      <c r="E93" s="40">
        <f t="shared" ref="E93:H100" si="45">E105+E117+E129+E141+E153+E165+E177+E189+E201</f>
        <v>110910.2</v>
      </c>
      <c r="F93" s="40">
        <f t="shared" si="45"/>
        <v>9018.8000000000011</v>
      </c>
      <c r="G93" s="41">
        <f t="shared" si="45"/>
        <v>0</v>
      </c>
      <c r="H93" s="41">
        <f t="shared" si="45"/>
        <v>0</v>
      </c>
      <c r="I93" s="101"/>
    </row>
    <row r="94" spans="1:11" x14ac:dyDescent="0.25">
      <c r="A94" s="98"/>
      <c r="B94" s="112"/>
      <c r="C94" s="55">
        <v>2017</v>
      </c>
      <c r="D94" s="40">
        <f t="shared" ref="D94:D99" si="46">SUM(E94:H94)</f>
        <v>13030</v>
      </c>
      <c r="E94" s="41">
        <f t="shared" si="45"/>
        <v>0</v>
      </c>
      <c r="F94" s="40">
        <f t="shared" si="45"/>
        <v>13030</v>
      </c>
      <c r="G94" s="41">
        <f t="shared" si="45"/>
        <v>0</v>
      </c>
      <c r="H94" s="41">
        <f t="shared" si="45"/>
        <v>0</v>
      </c>
      <c r="I94" s="101"/>
    </row>
    <row r="95" spans="1:11" x14ac:dyDescent="0.25">
      <c r="A95" s="98"/>
      <c r="B95" s="112"/>
      <c r="C95" s="55">
        <v>2018</v>
      </c>
      <c r="D95" s="40">
        <f t="shared" si="46"/>
        <v>29449</v>
      </c>
      <c r="E95" s="41">
        <f t="shared" si="45"/>
        <v>0</v>
      </c>
      <c r="F95" s="40">
        <f t="shared" si="45"/>
        <v>29449</v>
      </c>
      <c r="G95" s="41">
        <f t="shared" si="45"/>
        <v>0</v>
      </c>
      <c r="H95" s="41">
        <f t="shared" si="45"/>
        <v>0</v>
      </c>
      <c r="I95" s="101"/>
    </row>
    <row r="96" spans="1:11" x14ac:dyDescent="0.25">
      <c r="A96" s="98"/>
      <c r="B96" s="112"/>
      <c r="C96" s="55">
        <v>2019</v>
      </c>
      <c r="D96" s="40">
        <f t="shared" si="46"/>
        <v>18236.7</v>
      </c>
      <c r="E96" s="41">
        <f t="shared" si="45"/>
        <v>0</v>
      </c>
      <c r="F96" s="40">
        <f t="shared" si="45"/>
        <v>18236.7</v>
      </c>
      <c r="G96" s="41">
        <f t="shared" si="45"/>
        <v>0</v>
      </c>
      <c r="H96" s="41">
        <f t="shared" si="45"/>
        <v>0</v>
      </c>
      <c r="I96" s="101"/>
    </row>
    <row r="97" spans="1:9" x14ac:dyDescent="0.25">
      <c r="A97" s="98"/>
      <c r="B97" s="112"/>
      <c r="C97" s="55">
        <v>2020</v>
      </c>
      <c r="D97" s="40">
        <f t="shared" si="46"/>
        <v>27778.300000000003</v>
      </c>
      <c r="E97" s="41">
        <f t="shared" si="45"/>
        <v>0</v>
      </c>
      <c r="F97" s="40">
        <f t="shared" si="45"/>
        <v>27778.300000000003</v>
      </c>
      <c r="G97" s="41">
        <f t="shared" si="45"/>
        <v>0</v>
      </c>
      <c r="H97" s="41">
        <f t="shared" si="45"/>
        <v>0</v>
      </c>
      <c r="I97" s="101"/>
    </row>
    <row r="98" spans="1:9" x14ac:dyDescent="0.25">
      <c r="A98" s="98"/>
      <c r="B98" s="112"/>
      <c r="C98" s="55">
        <v>2021</v>
      </c>
      <c r="D98" s="40">
        <f t="shared" si="46"/>
        <v>104539.79999999999</v>
      </c>
      <c r="E98" s="41">
        <f t="shared" si="45"/>
        <v>0</v>
      </c>
      <c r="F98" s="40">
        <f t="shared" si="45"/>
        <v>104539.79999999999</v>
      </c>
      <c r="G98" s="41">
        <f t="shared" si="45"/>
        <v>0</v>
      </c>
      <c r="H98" s="41">
        <f t="shared" si="45"/>
        <v>0</v>
      </c>
      <c r="I98" s="101"/>
    </row>
    <row r="99" spans="1:9" x14ac:dyDescent="0.25">
      <c r="A99" s="98"/>
      <c r="B99" s="112"/>
      <c r="C99" s="55">
        <v>2022</v>
      </c>
      <c r="D99" s="40">
        <f t="shared" si="46"/>
        <v>31073.1</v>
      </c>
      <c r="E99" s="41">
        <f t="shared" si="45"/>
        <v>0</v>
      </c>
      <c r="F99" s="40">
        <f t="shared" si="45"/>
        <v>31073.1</v>
      </c>
      <c r="G99" s="41">
        <f t="shared" si="45"/>
        <v>0</v>
      </c>
      <c r="H99" s="41">
        <f t="shared" si="45"/>
        <v>0</v>
      </c>
      <c r="I99" s="101"/>
    </row>
    <row r="100" spans="1:9" x14ac:dyDescent="0.25">
      <c r="A100" s="98"/>
      <c r="B100" s="112"/>
      <c r="C100" s="79">
        <v>2023</v>
      </c>
      <c r="D100" s="41">
        <f t="shared" ref="D100" si="47">SUM(E100:H100)</f>
        <v>0</v>
      </c>
      <c r="E100" s="41">
        <f t="shared" si="45"/>
        <v>0</v>
      </c>
      <c r="F100" s="41">
        <f t="shared" si="45"/>
        <v>0</v>
      </c>
      <c r="G100" s="41">
        <f t="shared" si="45"/>
        <v>0</v>
      </c>
      <c r="H100" s="41">
        <f t="shared" si="45"/>
        <v>0</v>
      </c>
      <c r="I100" s="101"/>
    </row>
    <row r="101" spans="1:9" x14ac:dyDescent="0.25">
      <c r="A101" s="98"/>
      <c r="B101" s="112"/>
      <c r="C101" s="79">
        <v>2024</v>
      </c>
      <c r="D101" s="41">
        <f t="shared" ref="D101:D103" si="48">SUM(E101:H101)</f>
        <v>0</v>
      </c>
      <c r="E101" s="41">
        <f t="shared" ref="E101:H101" si="49">E113+E125+E137+E149+E161+E173+E185+E197+E209</f>
        <v>0</v>
      </c>
      <c r="F101" s="41">
        <f t="shared" si="49"/>
        <v>0</v>
      </c>
      <c r="G101" s="41">
        <f t="shared" si="49"/>
        <v>0</v>
      </c>
      <c r="H101" s="41">
        <f t="shared" si="49"/>
        <v>0</v>
      </c>
      <c r="I101" s="101"/>
    </row>
    <row r="102" spans="1:9" x14ac:dyDescent="0.25">
      <c r="A102" s="98"/>
      <c r="B102" s="112"/>
      <c r="C102" s="87">
        <v>2025</v>
      </c>
      <c r="D102" s="41">
        <f t="shared" ref="D102" si="50">SUM(E102:H102)</f>
        <v>0</v>
      </c>
      <c r="E102" s="41">
        <f t="shared" ref="E102:H103" si="51">E114+E126+E138+E150+E162+E174+E186+E198+E210</f>
        <v>0</v>
      </c>
      <c r="F102" s="41">
        <f t="shared" si="51"/>
        <v>0</v>
      </c>
      <c r="G102" s="41">
        <f t="shared" si="51"/>
        <v>0</v>
      </c>
      <c r="H102" s="41">
        <f t="shared" si="51"/>
        <v>0</v>
      </c>
      <c r="I102" s="101"/>
    </row>
    <row r="103" spans="1:9" x14ac:dyDescent="0.25">
      <c r="A103" s="98"/>
      <c r="B103" s="113"/>
      <c r="C103" s="79">
        <v>2026</v>
      </c>
      <c r="D103" s="41">
        <f t="shared" si="48"/>
        <v>0</v>
      </c>
      <c r="E103" s="41">
        <f t="shared" si="51"/>
        <v>0</v>
      </c>
      <c r="F103" s="41">
        <f t="shared" si="51"/>
        <v>0</v>
      </c>
      <c r="G103" s="41">
        <f t="shared" si="51"/>
        <v>0</v>
      </c>
      <c r="H103" s="41">
        <f t="shared" si="51"/>
        <v>0</v>
      </c>
      <c r="I103" s="101"/>
    </row>
    <row r="104" spans="1:9" x14ac:dyDescent="0.25">
      <c r="A104" s="102" t="s">
        <v>22</v>
      </c>
      <c r="B104" s="100" t="s">
        <v>23</v>
      </c>
      <c r="C104" s="29" t="s">
        <v>160</v>
      </c>
      <c r="D104" s="10">
        <f>SUM(D105:D115)</f>
        <v>59710.2</v>
      </c>
      <c r="E104" s="60">
        <f>SUM(E105:E115)</f>
        <v>59710.2</v>
      </c>
      <c r="F104" s="61">
        <f t="shared" ref="F104:H104" si="52">SUM(F105:F115)</f>
        <v>0</v>
      </c>
      <c r="G104" s="61">
        <f t="shared" si="52"/>
        <v>0</v>
      </c>
      <c r="H104" s="61">
        <f t="shared" si="52"/>
        <v>0</v>
      </c>
      <c r="I104" s="101"/>
    </row>
    <row r="105" spans="1:9" x14ac:dyDescent="0.25">
      <c r="A105" s="102"/>
      <c r="B105" s="101"/>
      <c r="C105" s="27">
        <v>2016</v>
      </c>
      <c r="D105" s="7">
        <f>SUM(E105:H105)</f>
        <v>59710.2</v>
      </c>
      <c r="E105" s="62">
        <v>59710.2</v>
      </c>
      <c r="F105" s="63">
        <v>0</v>
      </c>
      <c r="G105" s="63">
        <v>0</v>
      </c>
      <c r="H105" s="63">
        <v>0</v>
      </c>
      <c r="I105" s="101"/>
    </row>
    <row r="106" spans="1:9" x14ac:dyDescent="0.25">
      <c r="A106" s="102"/>
      <c r="B106" s="101"/>
      <c r="C106" s="27">
        <v>2017</v>
      </c>
      <c r="D106" s="5">
        <f t="shared" ref="D106:D111" si="53">SUM(E106:H106)</f>
        <v>0</v>
      </c>
      <c r="E106" s="63">
        <v>0</v>
      </c>
      <c r="F106" s="63">
        <v>0</v>
      </c>
      <c r="G106" s="63">
        <v>0</v>
      </c>
      <c r="H106" s="63">
        <v>0</v>
      </c>
      <c r="I106" s="101"/>
    </row>
    <row r="107" spans="1:9" x14ac:dyDescent="0.25">
      <c r="A107" s="102"/>
      <c r="B107" s="101"/>
      <c r="C107" s="27">
        <v>2018</v>
      </c>
      <c r="D107" s="5">
        <f t="shared" si="53"/>
        <v>0</v>
      </c>
      <c r="E107" s="63">
        <v>0</v>
      </c>
      <c r="F107" s="63">
        <v>0</v>
      </c>
      <c r="G107" s="63">
        <v>0</v>
      </c>
      <c r="H107" s="63">
        <v>0</v>
      </c>
      <c r="I107" s="101"/>
    </row>
    <row r="108" spans="1:9" x14ac:dyDescent="0.25">
      <c r="A108" s="102"/>
      <c r="B108" s="101"/>
      <c r="C108" s="27">
        <v>2019</v>
      </c>
      <c r="D108" s="5">
        <f t="shared" si="53"/>
        <v>0</v>
      </c>
      <c r="E108" s="63">
        <v>0</v>
      </c>
      <c r="F108" s="63">
        <v>0</v>
      </c>
      <c r="G108" s="63">
        <v>0</v>
      </c>
      <c r="H108" s="63">
        <v>0</v>
      </c>
      <c r="I108" s="101"/>
    </row>
    <row r="109" spans="1:9" x14ac:dyDescent="0.25">
      <c r="A109" s="102"/>
      <c r="B109" s="101"/>
      <c r="C109" s="27">
        <v>2020</v>
      </c>
      <c r="D109" s="5">
        <f t="shared" si="53"/>
        <v>0</v>
      </c>
      <c r="E109" s="63">
        <v>0</v>
      </c>
      <c r="F109" s="63">
        <v>0</v>
      </c>
      <c r="G109" s="63">
        <v>0</v>
      </c>
      <c r="H109" s="63">
        <v>0</v>
      </c>
      <c r="I109" s="101"/>
    </row>
    <row r="110" spans="1:9" x14ac:dyDescent="0.25">
      <c r="A110" s="102"/>
      <c r="B110" s="101"/>
      <c r="C110" s="27">
        <v>2021</v>
      </c>
      <c r="D110" s="5">
        <f t="shared" si="53"/>
        <v>0</v>
      </c>
      <c r="E110" s="63">
        <v>0</v>
      </c>
      <c r="F110" s="63">
        <v>0</v>
      </c>
      <c r="G110" s="63">
        <v>0</v>
      </c>
      <c r="H110" s="63">
        <v>0</v>
      </c>
      <c r="I110" s="101"/>
    </row>
    <row r="111" spans="1:9" x14ac:dyDescent="0.25">
      <c r="A111" s="102"/>
      <c r="B111" s="101"/>
      <c r="C111" s="36">
        <v>2022</v>
      </c>
      <c r="D111" s="5">
        <f t="shared" si="53"/>
        <v>0</v>
      </c>
      <c r="E111" s="63">
        <v>0</v>
      </c>
      <c r="F111" s="63">
        <v>0</v>
      </c>
      <c r="G111" s="63">
        <v>0</v>
      </c>
      <c r="H111" s="63">
        <v>0</v>
      </c>
      <c r="I111" s="101"/>
    </row>
    <row r="112" spans="1:9" x14ac:dyDescent="0.25">
      <c r="A112" s="102"/>
      <c r="B112" s="101"/>
      <c r="C112" s="77">
        <v>2023</v>
      </c>
      <c r="D112" s="5">
        <f t="shared" ref="D112" si="54">SUM(E112:H112)</f>
        <v>0</v>
      </c>
      <c r="E112" s="63">
        <v>0</v>
      </c>
      <c r="F112" s="63">
        <v>0</v>
      </c>
      <c r="G112" s="63">
        <v>0</v>
      </c>
      <c r="H112" s="63">
        <v>0</v>
      </c>
      <c r="I112" s="101"/>
    </row>
    <row r="113" spans="1:9" x14ac:dyDescent="0.25">
      <c r="A113" s="102"/>
      <c r="B113" s="101"/>
      <c r="C113" s="77">
        <v>2024</v>
      </c>
      <c r="D113" s="5">
        <f t="shared" ref="D113:D115" si="55">SUM(E113:H113)</f>
        <v>0</v>
      </c>
      <c r="E113" s="63">
        <v>0</v>
      </c>
      <c r="F113" s="63">
        <v>0</v>
      </c>
      <c r="G113" s="63">
        <v>0</v>
      </c>
      <c r="H113" s="63">
        <v>0</v>
      </c>
      <c r="I113" s="101"/>
    </row>
    <row r="114" spans="1:9" x14ac:dyDescent="0.25">
      <c r="A114" s="102"/>
      <c r="B114" s="101"/>
      <c r="C114" s="89">
        <v>2025</v>
      </c>
      <c r="D114" s="5">
        <f t="shared" ref="D114" si="56">SUM(E114:H114)</f>
        <v>0</v>
      </c>
      <c r="E114" s="63">
        <v>0</v>
      </c>
      <c r="F114" s="63">
        <v>0</v>
      </c>
      <c r="G114" s="63">
        <v>0</v>
      </c>
      <c r="H114" s="63">
        <v>0</v>
      </c>
      <c r="I114" s="101"/>
    </row>
    <row r="115" spans="1:9" x14ac:dyDescent="0.25">
      <c r="A115" s="102"/>
      <c r="B115" s="115"/>
      <c r="C115" s="77">
        <v>2026</v>
      </c>
      <c r="D115" s="5">
        <f t="shared" si="55"/>
        <v>0</v>
      </c>
      <c r="E115" s="63">
        <v>0</v>
      </c>
      <c r="F115" s="63">
        <v>0</v>
      </c>
      <c r="G115" s="63">
        <v>0</v>
      </c>
      <c r="H115" s="63">
        <v>0</v>
      </c>
      <c r="I115" s="101"/>
    </row>
    <row r="116" spans="1:9" x14ac:dyDescent="0.25">
      <c r="A116" s="102" t="s">
        <v>24</v>
      </c>
      <c r="B116" s="103" t="s">
        <v>25</v>
      </c>
      <c r="C116" s="29" t="s">
        <v>160</v>
      </c>
      <c r="D116" s="10">
        <f>SUM(D117:D127)</f>
        <v>11000</v>
      </c>
      <c r="E116" s="60">
        <f>SUM(E117:E127)</f>
        <v>11000</v>
      </c>
      <c r="F116" s="61">
        <f t="shared" ref="F116:H116" si="57">SUM(F117:F127)</f>
        <v>0</v>
      </c>
      <c r="G116" s="61">
        <f t="shared" si="57"/>
        <v>0</v>
      </c>
      <c r="H116" s="61">
        <f t="shared" si="57"/>
        <v>0</v>
      </c>
      <c r="I116" s="101"/>
    </row>
    <row r="117" spans="1:9" x14ac:dyDescent="0.25">
      <c r="A117" s="102"/>
      <c r="B117" s="103"/>
      <c r="C117" s="27">
        <v>2016</v>
      </c>
      <c r="D117" s="7">
        <f>SUM(E117:H117)</f>
        <v>11000</v>
      </c>
      <c r="E117" s="62">
        <v>11000</v>
      </c>
      <c r="F117" s="63">
        <v>0</v>
      </c>
      <c r="G117" s="63">
        <v>0</v>
      </c>
      <c r="H117" s="63">
        <v>0</v>
      </c>
      <c r="I117" s="101"/>
    </row>
    <row r="118" spans="1:9" x14ac:dyDescent="0.25">
      <c r="A118" s="102"/>
      <c r="B118" s="103"/>
      <c r="C118" s="27">
        <v>2017</v>
      </c>
      <c r="D118" s="5">
        <f t="shared" ref="D118:D123" si="58">SUM(E118:H118)</f>
        <v>0</v>
      </c>
      <c r="E118" s="63">
        <v>0</v>
      </c>
      <c r="F118" s="63">
        <v>0</v>
      </c>
      <c r="G118" s="63">
        <v>0</v>
      </c>
      <c r="H118" s="63">
        <v>0</v>
      </c>
      <c r="I118" s="101"/>
    </row>
    <row r="119" spans="1:9" x14ac:dyDescent="0.25">
      <c r="A119" s="102"/>
      <c r="B119" s="103"/>
      <c r="C119" s="27">
        <v>2018</v>
      </c>
      <c r="D119" s="5">
        <f t="shared" si="58"/>
        <v>0</v>
      </c>
      <c r="E119" s="63">
        <v>0</v>
      </c>
      <c r="F119" s="63">
        <v>0</v>
      </c>
      <c r="G119" s="63">
        <v>0</v>
      </c>
      <c r="H119" s="63">
        <v>0</v>
      </c>
      <c r="I119" s="101"/>
    </row>
    <row r="120" spans="1:9" x14ac:dyDescent="0.25">
      <c r="A120" s="102"/>
      <c r="B120" s="103"/>
      <c r="C120" s="27">
        <v>2019</v>
      </c>
      <c r="D120" s="5">
        <f t="shared" si="58"/>
        <v>0</v>
      </c>
      <c r="E120" s="63">
        <v>0</v>
      </c>
      <c r="F120" s="63">
        <v>0</v>
      </c>
      <c r="G120" s="63">
        <v>0</v>
      </c>
      <c r="H120" s="63">
        <v>0</v>
      </c>
      <c r="I120" s="101"/>
    </row>
    <row r="121" spans="1:9" x14ac:dyDescent="0.25">
      <c r="A121" s="102"/>
      <c r="B121" s="103"/>
      <c r="C121" s="27">
        <v>2020</v>
      </c>
      <c r="D121" s="5">
        <f t="shared" si="58"/>
        <v>0</v>
      </c>
      <c r="E121" s="63">
        <v>0</v>
      </c>
      <c r="F121" s="63">
        <v>0</v>
      </c>
      <c r="G121" s="63">
        <v>0</v>
      </c>
      <c r="H121" s="63">
        <v>0</v>
      </c>
      <c r="I121" s="101"/>
    </row>
    <row r="122" spans="1:9" x14ac:dyDescent="0.25">
      <c r="A122" s="102"/>
      <c r="B122" s="103"/>
      <c r="C122" s="27">
        <v>2021</v>
      </c>
      <c r="D122" s="5">
        <f t="shared" si="58"/>
        <v>0</v>
      </c>
      <c r="E122" s="63">
        <v>0</v>
      </c>
      <c r="F122" s="63">
        <v>0</v>
      </c>
      <c r="G122" s="63">
        <v>0</v>
      </c>
      <c r="H122" s="63">
        <v>0</v>
      </c>
      <c r="I122" s="101"/>
    </row>
    <row r="123" spans="1:9" x14ac:dyDescent="0.25">
      <c r="A123" s="102"/>
      <c r="B123" s="103"/>
      <c r="C123" s="36">
        <v>2022</v>
      </c>
      <c r="D123" s="5">
        <f t="shared" si="58"/>
        <v>0</v>
      </c>
      <c r="E123" s="63">
        <v>0</v>
      </c>
      <c r="F123" s="63">
        <v>0</v>
      </c>
      <c r="G123" s="63">
        <v>0</v>
      </c>
      <c r="H123" s="63">
        <v>0</v>
      </c>
      <c r="I123" s="101"/>
    </row>
    <row r="124" spans="1:9" x14ac:dyDescent="0.25">
      <c r="A124" s="102"/>
      <c r="B124" s="103"/>
      <c r="C124" s="77">
        <v>2023</v>
      </c>
      <c r="D124" s="5">
        <f t="shared" ref="D124" si="59">SUM(E124:H124)</f>
        <v>0</v>
      </c>
      <c r="E124" s="63">
        <v>0</v>
      </c>
      <c r="F124" s="63">
        <v>0</v>
      </c>
      <c r="G124" s="63">
        <v>0</v>
      </c>
      <c r="H124" s="63">
        <v>0</v>
      </c>
      <c r="I124" s="101"/>
    </row>
    <row r="125" spans="1:9" x14ac:dyDescent="0.25">
      <c r="A125" s="102"/>
      <c r="B125" s="103"/>
      <c r="C125" s="77">
        <v>2024</v>
      </c>
      <c r="D125" s="5">
        <f t="shared" ref="D125:D127" si="60">SUM(E125:H125)</f>
        <v>0</v>
      </c>
      <c r="E125" s="63">
        <v>0</v>
      </c>
      <c r="F125" s="63">
        <v>0</v>
      </c>
      <c r="G125" s="63">
        <v>0</v>
      </c>
      <c r="H125" s="63">
        <v>0</v>
      </c>
      <c r="I125" s="101"/>
    </row>
    <row r="126" spans="1:9" x14ac:dyDescent="0.25">
      <c r="A126" s="102"/>
      <c r="B126" s="103"/>
      <c r="C126" s="89">
        <v>2025</v>
      </c>
      <c r="D126" s="5">
        <f t="shared" ref="D126" si="61">SUM(E126:H126)</f>
        <v>0</v>
      </c>
      <c r="E126" s="63">
        <v>0</v>
      </c>
      <c r="F126" s="63">
        <v>0</v>
      </c>
      <c r="G126" s="63">
        <v>0</v>
      </c>
      <c r="H126" s="63">
        <v>0</v>
      </c>
      <c r="I126" s="101"/>
    </row>
    <row r="127" spans="1:9" x14ac:dyDescent="0.25">
      <c r="A127" s="102"/>
      <c r="B127" s="103"/>
      <c r="C127" s="77">
        <v>2026</v>
      </c>
      <c r="D127" s="5">
        <f t="shared" si="60"/>
        <v>0</v>
      </c>
      <c r="E127" s="63">
        <v>0</v>
      </c>
      <c r="F127" s="63">
        <v>0</v>
      </c>
      <c r="G127" s="63">
        <v>0</v>
      </c>
      <c r="H127" s="63">
        <v>0</v>
      </c>
      <c r="I127" s="101"/>
    </row>
    <row r="128" spans="1:9" x14ac:dyDescent="0.25">
      <c r="A128" s="102" t="s">
        <v>26</v>
      </c>
      <c r="B128" s="103" t="s">
        <v>27</v>
      </c>
      <c r="C128" s="29" t="s">
        <v>160</v>
      </c>
      <c r="D128" s="10">
        <f>SUM(D129:D139)</f>
        <v>40200</v>
      </c>
      <c r="E128" s="60">
        <f>SUM(E129:E139)</f>
        <v>40200</v>
      </c>
      <c r="F128" s="61">
        <f t="shared" ref="F128:H128" si="62">SUM(F129:F139)</f>
        <v>0</v>
      </c>
      <c r="G128" s="61">
        <f t="shared" si="62"/>
        <v>0</v>
      </c>
      <c r="H128" s="61">
        <f t="shared" si="62"/>
        <v>0</v>
      </c>
      <c r="I128" s="101"/>
    </row>
    <row r="129" spans="1:9" x14ac:dyDescent="0.25">
      <c r="A129" s="102"/>
      <c r="B129" s="103"/>
      <c r="C129" s="27">
        <v>2016</v>
      </c>
      <c r="D129" s="7">
        <f>SUM(E129:H129)</f>
        <v>40200</v>
      </c>
      <c r="E129" s="62">
        <v>40200</v>
      </c>
      <c r="F129" s="63">
        <v>0</v>
      </c>
      <c r="G129" s="63">
        <v>0</v>
      </c>
      <c r="H129" s="63">
        <v>0</v>
      </c>
      <c r="I129" s="101"/>
    </row>
    <row r="130" spans="1:9" x14ac:dyDescent="0.25">
      <c r="A130" s="102"/>
      <c r="B130" s="103"/>
      <c r="C130" s="27">
        <v>2017</v>
      </c>
      <c r="D130" s="5">
        <f t="shared" ref="D130:D135" si="63">SUM(E130:H130)</f>
        <v>0</v>
      </c>
      <c r="E130" s="63">
        <v>0</v>
      </c>
      <c r="F130" s="63">
        <v>0</v>
      </c>
      <c r="G130" s="63">
        <v>0</v>
      </c>
      <c r="H130" s="63">
        <v>0</v>
      </c>
      <c r="I130" s="101"/>
    </row>
    <row r="131" spans="1:9" x14ac:dyDescent="0.25">
      <c r="A131" s="102"/>
      <c r="B131" s="103"/>
      <c r="C131" s="27">
        <v>2018</v>
      </c>
      <c r="D131" s="5">
        <f t="shared" si="63"/>
        <v>0</v>
      </c>
      <c r="E131" s="63">
        <v>0</v>
      </c>
      <c r="F131" s="63">
        <v>0</v>
      </c>
      <c r="G131" s="63">
        <v>0</v>
      </c>
      <c r="H131" s="63">
        <v>0</v>
      </c>
      <c r="I131" s="101"/>
    </row>
    <row r="132" spans="1:9" x14ac:dyDescent="0.25">
      <c r="A132" s="102"/>
      <c r="B132" s="103"/>
      <c r="C132" s="27">
        <v>2019</v>
      </c>
      <c r="D132" s="5">
        <f t="shared" si="63"/>
        <v>0</v>
      </c>
      <c r="E132" s="63">
        <v>0</v>
      </c>
      <c r="F132" s="63">
        <v>0</v>
      </c>
      <c r="G132" s="63">
        <v>0</v>
      </c>
      <c r="H132" s="63">
        <v>0</v>
      </c>
      <c r="I132" s="101"/>
    </row>
    <row r="133" spans="1:9" x14ac:dyDescent="0.25">
      <c r="A133" s="102"/>
      <c r="B133" s="103"/>
      <c r="C133" s="27">
        <v>2020</v>
      </c>
      <c r="D133" s="5">
        <f t="shared" si="63"/>
        <v>0</v>
      </c>
      <c r="E133" s="63">
        <v>0</v>
      </c>
      <c r="F133" s="63">
        <v>0</v>
      </c>
      <c r="G133" s="63">
        <v>0</v>
      </c>
      <c r="H133" s="63">
        <v>0</v>
      </c>
      <c r="I133" s="101"/>
    </row>
    <row r="134" spans="1:9" x14ac:dyDescent="0.25">
      <c r="A134" s="102"/>
      <c r="B134" s="103"/>
      <c r="C134" s="27">
        <v>2021</v>
      </c>
      <c r="D134" s="5">
        <f t="shared" si="63"/>
        <v>0</v>
      </c>
      <c r="E134" s="63">
        <v>0</v>
      </c>
      <c r="F134" s="63">
        <v>0</v>
      </c>
      <c r="G134" s="63">
        <v>0</v>
      </c>
      <c r="H134" s="63">
        <v>0</v>
      </c>
      <c r="I134" s="101"/>
    </row>
    <row r="135" spans="1:9" x14ac:dyDescent="0.25">
      <c r="A135" s="102"/>
      <c r="B135" s="103"/>
      <c r="C135" s="36">
        <v>2022</v>
      </c>
      <c r="D135" s="5">
        <f t="shared" si="63"/>
        <v>0</v>
      </c>
      <c r="E135" s="63">
        <v>0</v>
      </c>
      <c r="F135" s="63">
        <v>0</v>
      </c>
      <c r="G135" s="63">
        <v>0</v>
      </c>
      <c r="H135" s="63">
        <v>0</v>
      </c>
      <c r="I135" s="101"/>
    </row>
    <row r="136" spans="1:9" x14ac:dyDescent="0.25">
      <c r="A136" s="102"/>
      <c r="B136" s="103"/>
      <c r="C136" s="77">
        <v>2023</v>
      </c>
      <c r="D136" s="5">
        <f t="shared" ref="D136" si="64">SUM(E136:H136)</f>
        <v>0</v>
      </c>
      <c r="E136" s="63">
        <v>0</v>
      </c>
      <c r="F136" s="63">
        <v>0</v>
      </c>
      <c r="G136" s="63">
        <v>0</v>
      </c>
      <c r="H136" s="63">
        <v>0</v>
      </c>
      <c r="I136" s="101"/>
    </row>
    <row r="137" spans="1:9" x14ac:dyDescent="0.25">
      <c r="A137" s="102"/>
      <c r="B137" s="103"/>
      <c r="C137" s="77">
        <v>2024</v>
      </c>
      <c r="D137" s="5">
        <f t="shared" ref="D137:D139" si="65">SUM(E137:H137)</f>
        <v>0</v>
      </c>
      <c r="E137" s="63">
        <v>0</v>
      </c>
      <c r="F137" s="63">
        <v>0</v>
      </c>
      <c r="G137" s="63">
        <v>0</v>
      </c>
      <c r="H137" s="63">
        <v>0</v>
      </c>
      <c r="I137" s="101"/>
    </row>
    <row r="138" spans="1:9" x14ac:dyDescent="0.25">
      <c r="A138" s="102"/>
      <c r="B138" s="103"/>
      <c r="C138" s="89">
        <v>2025</v>
      </c>
      <c r="D138" s="5">
        <f t="shared" ref="D138" si="66">SUM(E138:H138)</f>
        <v>0</v>
      </c>
      <c r="E138" s="63">
        <v>0</v>
      </c>
      <c r="F138" s="63">
        <v>0</v>
      </c>
      <c r="G138" s="63">
        <v>0</v>
      </c>
      <c r="H138" s="63">
        <v>0</v>
      </c>
      <c r="I138" s="101"/>
    </row>
    <row r="139" spans="1:9" x14ac:dyDescent="0.25">
      <c r="A139" s="102"/>
      <c r="B139" s="103"/>
      <c r="C139" s="77">
        <v>2026</v>
      </c>
      <c r="D139" s="5">
        <f t="shared" si="65"/>
        <v>0</v>
      </c>
      <c r="E139" s="63">
        <v>0</v>
      </c>
      <c r="F139" s="63">
        <v>0</v>
      </c>
      <c r="G139" s="63">
        <v>0</v>
      </c>
      <c r="H139" s="63">
        <v>0</v>
      </c>
      <c r="I139" s="101"/>
    </row>
    <row r="140" spans="1:9" x14ac:dyDescent="0.25">
      <c r="A140" s="102" t="s">
        <v>28</v>
      </c>
      <c r="B140" s="103" t="s">
        <v>29</v>
      </c>
      <c r="C140" s="29" t="s">
        <v>160</v>
      </c>
      <c r="D140" s="10">
        <f>SUM(D141:D151)</f>
        <v>74232.099999999991</v>
      </c>
      <c r="E140" s="61">
        <f>SUM(E141:E151)</f>
        <v>0</v>
      </c>
      <c r="F140" s="60">
        <f t="shared" ref="F140:H140" si="67">SUM(F141:F151)</f>
        <v>74232.099999999991</v>
      </c>
      <c r="G140" s="61">
        <f t="shared" si="67"/>
        <v>0</v>
      </c>
      <c r="H140" s="61">
        <f t="shared" si="67"/>
        <v>0</v>
      </c>
      <c r="I140" s="101"/>
    </row>
    <row r="141" spans="1:9" x14ac:dyDescent="0.25">
      <c r="A141" s="102"/>
      <c r="B141" s="103"/>
      <c r="C141" s="27">
        <v>2016</v>
      </c>
      <c r="D141" s="7">
        <f>SUM(E141:H141)</f>
        <v>7899.6</v>
      </c>
      <c r="E141" s="63">
        <v>0</v>
      </c>
      <c r="F141" s="62">
        <v>7899.6</v>
      </c>
      <c r="G141" s="63">
        <v>0</v>
      </c>
      <c r="H141" s="63">
        <v>0</v>
      </c>
      <c r="I141" s="101"/>
    </row>
    <row r="142" spans="1:9" x14ac:dyDescent="0.25">
      <c r="A142" s="102"/>
      <c r="B142" s="103"/>
      <c r="C142" s="27">
        <v>2017</v>
      </c>
      <c r="D142" s="7">
        <f t="shared" ref="D142:D147" si="68">SUM(E142:H142)</f>
        <v>13030</v>
      </c>
      <c r="E142" s="63">
        <v>0</v>
      </c>
      <c r="F142" s="62">
        <v>13030</v>
      </c>
      <c r="G142" s="63">
        <v>0</v>
      </c>
      <c r="H142" s="63">
        <v>0</v>
      </c>
      <c r="I142" s="101"/>
    </row>
    <row r="143" spans="1:9" x14ac:dyDescent="0.25">
      <c r="A143" s="102"/>
      <c r="B143" s="103"/>
      <c r="C143" s="27">
        <v>2018</v>
      </c>
      <c r="D143" s="7">
        <f t="shared" si="68"/>
        <v>13865</v>
      </c>
      <c r="E143" s="63">
        <v>0</v>
      </c>
      <c r="F143" s="62">
        <v>13865</v>
      </c>
      <c r="G143" s="63">
        <v>0</v>
      </c>
      <c r="H143" s="63">
        <v>0</v>
      </c>
      <c r="I143" s="101"/>
    </row>
    <row r="144" spans="1:9" x14ac:dyDescent="0.25">
      <c r="A144" s="102"/>
      <c r="B144" s="103"/>
      <c r="C144" s="27">
        <v>2019</v>
      </c>
      <c r="D144" s="7">
        <f t="shared" si="68"/>
        <v>8227.1</v>
      </c>
      <c r="E144" s="63">
        <v>0</v>
      </c>
      <c r="F144" s="62">
        <v>8227.1</v>
      </c>
      <c r="G144" s="63">
        <v>0</v>
      </c>
      <c r="H144" s="63">
        <v>0</v>
      </c>
      <c r="I144" s="101"/>
    </row>
    <row r="145" spans="1:10" x14ac:dyDescent="0.25">
      <c r="A145" s="102"/>
      <c r="B145" s="103"/>
      <c r="C145" s="27">
        <v>2020</v>
      </c>
      <c r="D145" s="7">
        <f t="shared" si="68"/>
        <v>8400</v>
      </c>
      <c r="E145" s="63">
        <v>0</v>
      </c>
      <c r="F145" s="62">
        <v>8400</v>
      </c>
      <c r="G145" s="63">
        <v>0</v>
      </c>
      <c r="H145" s="63">
        <v>0</v>
      </c>
      <c r="I145" s="101"/>
      <c r="J145" s="8" t="s">
        <v>143</v>
      </c>
    </row>
    <row r="146" spans="1:10" x14ac:dyDescent="0.25">
      <c r="A146" s="102"/>
      <c r="B146" s="103"/>
      <c r="C146" s="27">
        <v>2021</v>
      </c>
      <c r="D146" s="7">
        <f t="shared" si="68"/>
        <v>14410.4</v>
      </c>
      <c r="E146" s="5">
        <v>0</v>
      </c>
      <c r="F146" s="7">
        <v>14410.4</v>
      </c>
      <c r="G146" s="63">
        <v>0</v>
      </c>
      <c r="H146" s="63">
        <v>0</v>
      </c>
      <c r="I146" s="101"/>
    </row>
    <row r="147" spans="1:10" x14ac:dyDescent="0.25">
      <c r="A147" s="102"/>
      <c r="B147" s="103"/>
      <c r="C147" s="36">
        <v>2022</v>
      </c>
      <c r="D147" s="7">
        <f t="shared" si="68"/>
        <v>8400</v>
      </c>
      <c r="E147" s="63">
        <v>0</v>
      </c>
      <c r="F147" s="62">
        <v>8400</v>
      </c>
      <c r="G147" s="63">
        <v>0</v>
      </c>
      <c r="H147" s="63">
        <v>0</v>
      </c>
      <c r="I147" s="101"/>
    </row>
    <row r="148" spans="1:10" x14ac:dyDescent="0.25">
      <c r="A148" s="102"/>
      <c r="B148" s="103"/>
      <c r="C148" s="77">
        <v>2023</v>
      </c>
      <c r="D148" s="5">
        <f t="shared" ref="D148" si="69">SUM(E148:H148)</f>
        <v>0</v>
      </c>
      <c r="E148" s="63">
        <v>0</v>
      </c>
      <c r="F148" s="63">
        <v>0</v>
      </c>
      <c r="G148" s="63">
        <v>0</v>
      </c>
      <c r="H148" s="63">
        <v>0</v>
      </c>
      <c r="I148" s="101"/>
    </row>
    <row r="149" spans="1:10" x14ac:dyDescent="0.25">
      <c r="A149" s="102"/>
      <c r="B149" s="103"/>
      <c r="C149" s="77">
        <v>2024</v>
      </c>
      <c r="D149" s="5">
        <f t="shared" ref="D149:D151" si="70">SUM(E149:H149)</f>
        <v>0</v>
      </c>
      <c r="E149" s="63">
        <v>0</v>
      </c>
      <c r="F149" s="63">
        <v>0</v>
      </c>
      <c r="G149" s="63">
        <v>0</v>
      </c>
      <c r="H149" s="63">
        <v>0</v>
      </c>
      <c r="I149" s="101"/>
    </row>
    <row r="150" spans="1:10" x14ac:dyDescent="0.25">
      <c r="A150" s="102"/>
      <c r="B150" s="103"/>
      <c r="C150" s="89">
        <v>2025</v>
      </c>
      <c r="D150" s="5">
        <f t="shared" ref="D150" si="71">SUM(E150:H150)</f>
        <v>0</v>
      </c>
      <c r="E150" s="63">
        <v>0</v>
      </c>
      <c r="F150" s="63">
        <v>0</v>
      </c>
      <c r="G150" s="63">
        <v>0</v>
      </c>
      <c r="H150" s="63">
        <v>0</v>
      </c>
      <c r="I150" s="101"/>
    </row>
    <row r="151" spans="1:10" x14ac:dyDescent="0.25">
      <c r="A151" s="102"/>
      <c r="B151" s="103"/>
      <c r="C151" s="77">
        <v>2026</v>
      </c>
      <c r="D151" s="5">
        <f t="shared" si="70"/>
        <v>0</v>
      </c>
      <c r="E151" s="63">
        <v>0</v>
      </c>
      <c r="F151" s="63">
        <v>0</v>
      </c>
      <c r="G151" s="63">
        <v>0</v>
      </c>
      <c r="H151" s="63">
        <v>0</v>
      </c>
      <c r="I151" s="101"/>
    </row>
    <row r="152" spans="1:10" x14ac:dyDescent="0.25">
      <c r="A152" s="102" t="s">
        <v>30</v>
      </c>
      <c r="B152" s="103" t="s">
        <v>23</v>
      </c>
      <c r="C152" s="29" t="s">
        <v>160</v>
      </c>
      <c r="D152" s="14">
        <f>SUM(D153:D163)</f>
        <v>603.20000000000005</v>
      </c>
      <c r="E152" s="61">
        <f>SUM(E153:E163)</f>
        <v>0</v>
      </c>
      <c r="F152" s="61">
        <f t="shared" ref="F152:H152" si="72">SUM(F153:F163)</f>
        <v>603.20000000000005</v>
      </c>
      <c r="G152" s="61">
        <f t="shared" si="72"/>
        <v>0</v>
      </c>
      <c r="H152" s="61">
        <f t="shared" si="72"/>
        <v>0</v>
      </c>
      <c r="I152" s="101"/>
    </row>
    <row r="153" spans="1:10" x14ac:dyDescent="0.25">
      <c r="A153" s="102"/>
      <c r="B153" s="103"/>
      <c r="C153" s="27">
        <v>2016</v>
      </c>
      <c r="D153" s="5">
        <f>SUM(E153:H153)</f>
        <v>603.20000000000005</v>
      </c>
      <c r="E153" s="63">
        <v>0</v>
      </c>
      <c r="F153" s="63">
        <v>603.20000000000005</v>
      </c>
      <c r="G153" s="63">
        <v>0</v>
      </c>
      <c r="H153" s="63">
        <v>0</v>
      </c>
      <c r="I153" s="101"/>
    </row>
    <row r="154" spans="1:10" x14ac:dyDescent="0.25">
      <c r="A154" s="102"/>
      <c r="B154" s="103"/>
      <c r="C154" s="27">
        <v>2017</v>
      </c>
      <c r="D154" s="5">
        <f t="shared" ref="D154:D159" si="73">SUM(E154:H154)</f>
        <v>0</v>
      </c>
      <c r="E154" s="63">
        <v>0</v>
      </c>
      <c r="F154" s="63">
        <v>0</v>
      </c>
      <c r="G154" s="63">
        <v>0</v>
      </c>
      <c r="H154" s="63">
        <v>0</v>
      </c>
      <c r="I154" s="101"/>
    </row>
    <row r="155" spans="1:10" x14ac:dyDescent="0.25">
      <c r="A155" s="102"/>
      <c r="B155" s="103"/>
      <c r="C155" s="27">
        <v>2018</v>
      </c>
      <c r="D155" s="5">
        <f t="shared" si="73"/>
        <v>0</v>
      </c>
      <c r="E155" s="63">
        <v>0</v>
      </c>
      <c r="F155" s="63">
        <v>0</v>
      </c>
      <c r="G155" s="63">
        <v>0</v>
      </c>
      <c r="H155" s="63">
        <v>0</v>
      </c>
      <c r="I155" s="101"/>
    </row>
    <row r="156" spans="1:10" x14ac:dyDescent="0.25">
      <c r="A156" s="102"/>
      <c r="B156" s="103"/>
      <c r="C156" s="27">
        <v>2019</v>
      </c>
      <c r="D156" s="5">
        <f t="shared" si="73"/>
        <v>0</v>
      </c>
      <c r="E156" s="63">
        <v>0</v>
      </c>
      <c r="F156" s="63">
        <v>0</v>
      </c>
      <c r="G156" s="63">
        <v>0</v>
      </c>
      <c r="H156" s="63">
        <v>0</v>
      </c>
      <c r="I156" s="101"/>
    </row>
    <row r="157" spans="1:10" x14ac:dyDescent="0.25">
      <c r="A157" s="102"/>
      <c r="B157" s="103"/>
      <c r="C157" s="27">
        <v>2020</v>
      </c>
      <c r="D157" s="5">
        <f t="shared" si="73"/>
        <v>0</v>
      </c>
      <c r="E157" s="63">
        <v>0</v>
      </c>
      <c r="F157" s="63">
        <v>0</v>
      </c>
      <c r="G157" s="63">
        <v>0</v>
      </c>
      <c r="H157" s="63">
        <v>0</v>
      </c>
      <c r="I157" s="101"/>
    </row>
    <row r="158" spans="1:10" x14ac:dyDescent="0.25">
      <c r="A158" s="102"/>
      <c r="B158" s="103"/>
      <c r="C158" s="27">
        <v>2021</v>
      </c>
      <c r="D158" s="5">
        <f t="shared" si="73"/>
        <v>0</v>
      </c>
      <c r="E158" s="63">
        <v>0</v>
      </c>
      <c r="F158" s="63">
        <v>0</v>
      </c>
      <c r="G158" s="63">
        <v>0</v>
      </c>
      <c r="H158" s="63">
        <v>0</v>
      </c>
      <c r="I158" s="101"/>
    </row>
    <row r="159" spans="1:10" x14ac:dyDescent="0.25">
      <c r="A159" s="102"/>
      <c r="B159" s="103"/>
      <c r="C159" s="36">
        <v>2022</v>
      </c>
      <c r="D159" s="5">
        <f t="shared" si="73"/>
        <v>0</v>
      </c>
      <c r="E159" s="63">
        <v>0</v>
      </c>
      <c r="F159" s="63">
        <v>0</v>
      </c>
      <c r="G159" s="63">
        <v>0</v>
      </c>
      <c r="H159" s="63">
        <v>0</v>
      </c>
      <c r="I159" s="101"/>
    </row>
    <row r="160" spans="1:10" x14ac:dyDescent="0.25">
      <c r="A160" s="102"/>
      <c r="B160" s="103"/>
      <c r="C160" s="77">
        <v>2023</v>
      </c>
      <c r="D160" s="5">
        <f t="shared" ref="D160" si="74">SUM(E160:H160)</f>
        <v>0</v>
      </c>
      <c r="E160" s="63">
        <v>0</v>
      </c>
      <c r="F160" s="63">
        <v>0</v>
      </c>
      <c r="G160" s="63">
        <v>0</v>
      </c>
      <c r="H160" s="63">
        <v>0</v>
      </c>
      <c r="I160" s="101"/>
    </row>
    <row r="161" spans="1:9" x14ac:dyDescent="0.25">
      <c r="A161" s="102"/>
      <c r="B161" s="103"/>
      <c r="C161" s="77">
        <v>2024</v>
      </c>
      <c r="D161" s="5">
        <f t="shared" ref="D161:D163" si="75">SUM(E161:H161)</f>
        <v>0</v>
      </c>
      <c r="E161" s="63">
        <v>0</v>
      </c>
      <c r="F161" s="63">
        <v>0</v>
      </c>
      <c r="G161" s="63">
        <v>0</v>
      </c>
      <c r="H161" s="63">
        <v>0</v>
      </c>
      <c r="I161" s="101"/>
    </row>
    <row r="162" spans="1:9" x14ac:dyDescent="0.25">
      <c r="A162" s="102"/>
      <c r="B162" s="103"/>
      <c r="C162" s="89">
        <v>2025</v>
      </c>
      <c r="D162" s="5">
        <f t="shared" ref="D162" si="76">SUM(E162:H162)</f>
        <v>0</v>
      </c>
      <c r="E162" s="63">
        <v>0</v>
      </c>
      <c r="F162" s="63">
        <v>0</v>
      </c>
      <c r="G162" s="63">
        <v>0</v>
      </c>
      <c r="H162" s="63">
        <v>0</v>
      </c>
      <c r="I162" s="101"/>
    </row>
    <row r="163" spans="1:9" x14ac:dyDescent="0.25">
      <c r="A163" s="102"/>
      <c r="B163" s="103"/>
      <c r="C163" s="77">
        <v>2026</v>
      </c>
      <c r="D163" s="5">
        <f t="shared" si="75"/>
        <v>0</v>
      </c>
      <c r="E163" s="63">
        <v>0</v>
      </c>
      <c r="F163" s="63">
        <v>0</v>
      </c>
      <c r="G163" s="63">
        <v>0</v>
      </c>
      <c r="H163" s="63">
        <v>0</v>
      </c>
      <c r="I163" s="101"/>
    </row>
    <row r="164" spans="1:9" x14ac:dyDescent="0.25">
      <c r="A164" s="102" t="s">
        <v>31</v>
      </c>
      <c r="B164" s="103" t="s">
        <v>25</v>
      </c>
      <c r="C164" s="29" t="s">
        <v>160</v>
      </c>
      <c r="D164" s="14">
        <f>SUM(D165:D175)</f>
        <v>111.2</v>
      </c>
      <c r="E164" s="61">
        <f>SUM(E165:E175)</f>
        <v>0</v>
      </c>
      <c r="F164" s="61">
        <f t="shared" ref="F164:H164" si="77">SUM(F165:F175)</f>
        <v>111.2</v>
      </c>
      <c r="G164" s="61">
        <f t="shared" si="77"/>
        <v>0</v>
      </c>
      <c r="H164" s="61">
        <f t="shared" si="77"/>
        <v>0</v>
      </c>
      <c r="I164" s="101"/>
    </row>
    <row r="165" spans="1:9" x14ac:dyDescent="0.25">
      <c r="A165" s="102"/>
      <c r="B165" s="103"/>
      <c r="C165" s="27">
        <v>2016</v>
      </c>
      <c r="D165" s="5">
        <f>SUM(E165:H165)</f>
        <v>111.2</v>
      </c>
      <c r="E165" s="63">
        <v>0</v>
      </c>
      <c r="F165" s="63">
        <v>111.2</v>
      </c>
      <c r="G165" s="63">
        <v>0</v>
      </c>
      <c r="H165" s="63">
        <v>0</v>
      </c>
      <c r="I165" s="101"/>
    </row>
    <row r="166" spans="1:9" x14ac:dyDescent="0.25">
      <c r="A166" s="102"/>
      <c r="B166" s="103"/>
      <c r="C166" s="27">
        <v>2017</v>
      </c>
      <c r="D166" s="5">
        <f t="shared" ref="D166:D171" si="78">SUM(E166:H166)</f>
        <v>0</v>
      </c>
      <c r="E166" s="63">
        <v>0</v>
      </c>
      <c r="F166" s="63">
        <v>0</v>
      </c>
      <c r="G166" s="63">
        <v>0</v>
      </c>
      <c r="H166" s="63">
        <v>0</v>
      </c>
      <c r="I166" s="101"/>
    </row>
    <row r="167" spans="1:9" x14ac:dyDescent="0.25">
      <c r="A167" s="102"/>
      <c r="B167" s="103"/>
      <c r="C167" s="27">
        <v>2018</v>
      </c>
      <c r="D167" s="5">
        <f t="shared" si="78"/>
        <v>0</v>
      </c>
      <c r="E167" s="63">
        <v>0</v>
      </c>
      <c r="F167" s="63">
        <v>0</v>
      </c>
      <c r="G167" s="63">
        <v>0</v>
      </c>
      <c r="H167" s="63">
        <v>0</v>
      </c>
      <c r="I167" s="101"/>
    </row>
    <row r="168" spans="1:9" x14ac:dyDescent="0.25">
      <c r="A168" s="102"/>
      <c r="B168" s="103"/>
      <c r="C168" s="27">
        <v>2019</v>
      </c>
      <c r="D168" s="5">
        <f t="shared" si="78"/>
        <v>0</v>
      </c>
      <c r="E168" s="63">
        <v>0</v>
      </c>
      <c r="F168" s="63">
        <v>0</v>
      </c>
      <c r="G168" s="63">
        <v>0</v>
      </c>
      <c r="H168" s="63">
        <v>0</v>
      </c>
      <c r="I168" s="101"/>
    </row>
    <row r="169" spans="1:9" x14ac:dyDescent="0.25">
      <c r="A169" s="102"/>
      <c r="B169" s="103"/>
      <c r="C169" s="27">
        <v>2020</v>
      </c>
      <c r="D169" s="5">
        <f t="shared" si="78"/>
        <v>0</v>
      </c>
      <c r="E169" s="63">
        <v>0</v>
      </c>
      <c r="F169" s="63">
        <v>0</v>
      </c>
      <c r="G169" s="63">
        <v>0</v>
      </c>
      <c r="H169" s="63">
        <v>0</v>
      </c>
      <c r="I169" s="101"/>
    </row>
    <row r="170" spans="1:9" x14ac:dyDescent="0.25">
      <c r="A170" s="102"/>
      <c r="B170" s="103"/>
      <c r="C170" s="27">
        <v>2021</v>
      </c>
      <c r="D170" s="5">
        <f t="shared" si="78"/>
        <v>0</v>
      </c>
      <c r="E170" s="63">
        <v>0</v>
      </c>
      <c r="F170" s="63">
        <v>0</v>
      </c>
      <c r="G170" s="63">
        <v>0</v>
      </c>
      <c r="H170" s="63">
        <v>0</v>
      </c>
      <c r="I170" s="101"/>
    </row>
    <row r="171" spans="1:9" x14ac:dyDescent="0.25">
      <c r="A171" s="102"/>
      <c r="B171" s="103"/>
      <c r="C171" s="36">
        <v>2022</v>
      </c>
      <c r="D171" s="5">
        <f t="shared" si="78"/>
        <v>0</v>
      </c>
      <c r="E171" s="63">
        <v>0</v>
      </c>
      <c r="F171" s="63">
        <v>0</v>
      </c>
      <c r="G171" s="63">
        <v>0</v>
      </c>
      <c r="H171" s="63">
        <v>0</v>
      </c>
      <c r="I171" s="101"/>
    </row>
    <row r="172" spans="1:9" x14ac:dyDescent="0.25">
      <c r="A172" s="102"/>
      <c r="B172" s="103"/>
      <c r="C172" s="77">
        <v>2023</v>
      </c>
      <c r="D172" s="5">
        <f t="shared" ref="D172" si="79">SUM(E172:H172)</f>
        <v>0</v>
      </c>
      <c r="E172" s="63">
        <v>0</v>
      </c>
      <c r="F172" s="63">
        <v>0</v>
      </c>
      <c r="G172" s="63">
        <v>0</v>
      </c>
      <c r="H172" s="63">
        <v>0</v>
      </c>
      <c r="I172" s="101"/>
    </row>
    <row r="173" spans="1:9" x14ac:dyDescent="0.25">
      <c r="A173" s="102"/>
      <c r="B173" s="103"/>
      <c r="C173" s="77">
        <v>2024</v>
      </c>
      <c r="D173" s="5">
        <f t="shared" ref="D173:D175" si="80">SUM(E173:H173)</f>
        <v>0</v>
      </c>
      <c r="E173" s="63">
        <v>0</v>
      </c>
      <c r="F173" s="63">
        <v>0</v>
      </c>
      <c r="G173" s="63">
        <v>0</v>
      </c>
      <c r="H173" s="63">
        <v>0</v>
      </c>
      <c r="I173" s="101"/>
    </row>
    <row r="174" spans="1:9" x14ac:dyDescent="0.25">
      <c r="A174" s="102"/>
      <c r="B174" s="103"/>
      <c r="C174" s="89">
        <v>2025</v>
      </c>
      <c r="D174" s="5">
        <f t="shared" ref="D174" si="81">SUM(E174:H174)</f>
        <v>0</v>
      </c>
      <c r="E174" s="63">
        <v>0</v>
      </c>
      <c r="F174" s="63">
        <v>0</v>
      </c>
      <c r="G174" s="63">
        <v>0</v>
      </c>
      <c r="H174" s="63">
        <v>0</v>
      </c>
      <c r="I174" s="101"/>
    </row>
    <row r="175" spans="1:9" x14ac:dyDescent="0.25">
      <c r="A175" s="102"/>
      <c r="B175" s="103"/>
      <c r="C175" s="77">
        <v>2026</v>
      </c>
      <c r="D175" s="5">
        <f t="shared" si="80"/>
        <v>0</v>
      </c>
      <c r="E175" s="63">
        <v>0</v>
      </c>
      <c r="F175" s="63">
        <v>0</v>
      </c>
      <c r="G175" s="63">
        <v>0</v>
      </c>
      <c r="H175" s="63">
        <v>0</v>
      </c>
      <c r="I175" s="101"/>
    </row>
    <row r="176" spans="1:9" x14ac:dyDescent="0.25">
      <c r="A176" s="100" t="s">
        <v>32</v>
      </c>
      <c r="B176" s="103" t="s">
        <v>27</v>
      </c>
      <c r="C176" s="29" t="s">
        <v>160</v>
      </c>
      <c r="D176" s="14">
        <f>SUM(D177:D187)</f>
        <v>404.8</v>
      </c>
      <c r="E176" s="61">
        <f>SUM(E177:E187)</f>
        <v>0</v>
      </c>
      <c r="F176" s="61">
        <f t="shared" ref="F176:H176" si="82">SUM(F177:F187)</f>
        <v>404.8</v>
      </c>
      <c r="G176" s="61">
        <f t="shared" si="82"/>
        <v>0</v>
      </c>
      <c r="H176" s="61">
        <f t="shared" si="82"/>
        <v>0</v>
      </c>
      <c r="I176" s="101"/>
    </row>
    <row r="177" spans="1:9" x14ac:dyDescent="0.25">
      <c r="A177" s="101"/>
      <c r="B177" s="103"/>
      <c r="C177" s="27">
        <v>2016</v>
      </c>
      <c r="D177" s="5">
        <f>SUM(E177:H177)</f>
        <v>404.8</v>
      </c>
      <c r="E177" s="63">
        <v>0</v>
      </c>
      <c r="F177" s="63">
        <v>404.8</v>
      </c>
      <c r="G177" s="63">
        <v>0</v>
      </c>
      <c r="H177" s="63">
        <v>0</v>
      </c>
      <c r="I177" s="101"/>
    </row>
    <row r="178" spans="1:9" x14ac:dyDescent="0.25">
      <c r="A178" s="101"/>
      <c r="B178" s="103"/>
      <c r="C178" s="27">
        <v>2017</v>
      </c>
      <c r="D178" s="5">
        <f t="shared" ref="D178:D183" si="83">SUM(E178:H178)</f>
        <v>0</v>
      </c>
      <c r="E178" s="63">
        <v>0</v>
      </c>
      <c r="F178" s="63">
        <v>0</v>
      </c>
      <c r="G178" s="63">
        <v>0</v>
      </c>
      <c r="H178" s="63">
        <v>0</v>
      </c>
      <c r="I178" s="101"/>
    </row>
    <row r="179" spans="1:9" x14ac:dyDescent="0.25">
      <c r="A179" s="101"/>
      <c r="B179" s="103"/>
      <c r="C179" s="27">
        <v>2018</v>
      </c>
      <c r="D179" s="5">
        <f t="shared" si="83"/>
        <v>0</v>
      </c>
      <c r="E179" s="63">
        <v>0</v>
      </c>
      <c r="F179" s="63">
        <v>0</v>
      </c>
      <c r="G179" s="63">
        <v>0</v>
      </c>
      <c r="H179" s="63">
        <v>0</v>
      </c>
      <c r="I179" s="101"/>
    </row>
    <row r="180" spans="1:9" x14ac:dyDescent="0.25">
      <c r="A180" s="101"/>
      <c r="B180" s="103"/>
      <c r="C180" s="27">
        <v>2019</v>
      </c>
      <c r="D180" s="5">
        <f t="shared" si="83"/>
        <v>0</v>
      </c>
      <c r="E180" s="63">
        <v>0</v>
      </c>
      <c r="F180" s="63">
        <v>0</v>
      </c>
      <c r="G180" s="63">
        <v>0</v>
      </c>
      <c r="H180" s="63">
        <v>0</v>
      </c>
      <c r="I180" s="101"/>
    </row>
    <row r="181" spans="1:9" x14ac:dyDescent="0.25">
      <c r="A181" s="101"/>
      <c r="B181" s="103"/>
      <c r="C181" s="27">
        <v>2020</v>
      </c>
      <c r="D181" s="5">
        <f t="shared" si="83"/>
        <v>0</v>
      </c>
      <c r="E181" s="63">
        <v>0</v>
      </c>
      <c r="F181" s="63">
        <v>0</v>
      </c>
      <c r="G181" s="63">
        <v>0</v>
      </c>
      <c r="H181" s="63">
        <v>0</v>
      </c>
      <c r="I181" s="101"/>
    </row>
    <row r="182" spans="1:9" x14ac:dyDescent="0.25">
      <c r="A182" s="101"/>
      <c r="B182" s="103"/>
      <c r="C182" s="27">
        <v>2021</v>
      </c>
      <c r="D182" s="5">
        <f t="shared" si="83"/>
        <v>0</v>
      </c>
      <c r="E182" s="63">
        <v>0</v>
      </c>
      <c r="F182" s="63">
        <v>0</v>
      </c>
      <c r="G182" s="63">
        <v>0</v>
      </c>
      <c r="H182" s="63">
        <v>0</v>
      </c>
      <c r="I182" s="101"/>
    </row>
    <row r="183" spans="1:9" x14ac:dyDescent="0.25">
      <c r="A183" s="101"/>
      <c r="B183" s="103"/>
      <c r="C183" s="36">
        <v>2022</v>
      </c>
      <c r="D183" s="5">
        <f t="shared" si="83"/>
        <v>0</v>
      </c>
      <c r="E183" s="63">
        <v>0</v>
      </c>
      <c r="F183" s="63">
        <v>0</v>
      </c>
      <c r="G183" s="63">
        <v>0</v>
      </c>
      <c r="H183" s="63">
        <v>0</v>
      </c>
      <c r="I183" s="101"/>
    </row>
    <row r="184" spans="1:9" x14ac:dyDescent="0.25">
      <c r="A184" s="101"/>
      <c r="B184" s="103"/>
      <c r="C184" s="77">
        <v>2023</v>
      </c>
      <c r="D184" s="5">
        <f t="shared" ref="D184" si="84">SUM(E184:H184)</f>
        <v>0</v>
      </c>
      <c r="E184" s="63">
        <v>0</v>
      </c>
      <c r="F184" s="63">
        <v>0</v>
      </c>
      <c r="G184" s="63">
        <v>0</v>
      </c>
      <c r="H184" s="63">
        <v>0</v>
      </c>
      <c r="I184" s="101"/>
    </row>
    <row r="185" spans="1:9" x14ac:dyDescent="0.25">
      <c r="A185" s="101"/>
      <c r="B185" s="103"/>
      <c r="C185" s="77">
        <v>2024</v>
      </c>
      <c r="D185" s="5">
        <f t="shared" ref="D185:D187" si="85">SUM(E185:H185)</f>
        <v>0</v>
      </c>
      <c r="E185" s="63">
        <v>0</v>
      </c>
      <c r="F185" s="63">
        <v>0</v>
      </c>
      <c r="G185" s="63">
        <v>0</v>
      </c>
      <c r="H185" s="63">
        <v>0</v>
      </c>
      <c r="I185" s="101"/>
    </row>
    <row r="186" spans="1:9" x14ac:dyDescent="0.25">
      <c r="A186" s="101"/>
      <c r="B186" s="103"/>
      <c r="C186" s="89">
        <v>2025</v>
      </c>
      <c r="D186" s="5">
        <f t="shared" ref="D186" si="86">SUM(E186:H186)</f>
        <v>0</v>
      </c>
      <c r="E186" s="63">
        <v>0</v>
      </c>
      <c r="F186" s="63">
        <v>0</v>
      </c>
      <c r="G186" s="63">
        <v>0</v>
      </c>
      <c r="H186" s="63">
        <v>0</v>
      </c>
      <c r="I186" s="101"/>
    </row>
    <row r="187" spans="1:9" x14ac:dyDescent="0.25">
      <c r="A187" s="115"/>
      <c r="B187" s="103"/>
      <c r="C187" s="77">
        <v>2026</v>
      </c>
      <c r="D187" s="5">
        <f t="shared" si="85"/>
        <v>0</v>
      </c>
      <c r="E187" s="63">
        <v>0</v>
      </c>
      <c r="F187" s="63">
        <v>0</v>
      </c>
      <c r="G187" s="63">
        <v>0</v>
      </c>
      <c r="H187" s="63">
        <v>0</v>
      </c>
      <c r="I187" s="101"/>
    </row>
    <row r="188" spans="1:9" x14ac:dyDescent="0.25">
      <c r="A188" s="138" t="s">
        <v>33</v>
      </c>
      <c r="B188" s="96" t="s">
        <v>146</v>
      </c>
      <c r="C188" s="37" t="s">
        <v>160</v>
      </c>
      <c r="D188" s="6">
        <f>SUM(D189:D199)</f>
        <v>150774.70000000001</v>
      </c>
      <c r="E188" s="61">
        <f>SUM(E189:E199)</f>
        <v>0</v>
      </c>
      <c r="F188" s="60">
        <f t="shared" ref="F188:H188" si="87">SUM(F189:F199)</f>
        <v>150774.70000000001</v>
      </c>
      <c r="G188" s="61">
        <f t="shared" si="87"/>
        <v>0</v>
      </c>
      <c r="H188" s="61">
        <f t="shared" si="87"/>
        <v>0</v>
      </c>
      <c r="I188" s="35"/>
    </row>
    <row r="189" spans="1:9" x14ac:dyDescent="0.25">
      <c r="A189" s="101"/>
      <c r="B189" s="96"/>
      <c r="C189" s="39">
        <v>2016</v>
      </c>
      <c r="D189" s="5">
        <f>SUM(E189:H189)</f>
        <v>0</v>
      </c>
      <c r="E189" s="63">
        <v>0</v>
      </c>
      <c r="F189" s="63">
        <v>0</v>
      </c>
      <c r="G189" s="63">
        <v>0</v>
      </c>
      <c r="H189" s="63">
        <v>0</v>
      </c>
      <c r="I189" s="35"/>
    </row>
    <row r="190" spans="1:9" x14ac:dyDescent="0.25">
      <c r="A190" s="101"/>
      <c r="B190" s="96"/>
      <c r="C190" s="39">
        <v>2017</v>
      </c>
      <c r="D190" s="5">
        <f t="shared" ref="D190:D195" si="88">SUM(E190:H190)</f>
        <v>0</v>
      </c>
      <c r="E190" s="63">
        <v>0</v>
      </c>
      <c r="F190" s="63">
        <v>0</v>
      </c>
      <c r="G190" s="63">
        <v>0</v>
      </c>
      <c r="H190" s="63">
        <v>0</v>
      </c>
      <c r="I190" s="35"/>
    </row>
    <row r="191" spans="1:9" x14ac:dyDescent="0.25">
      <c r="A191" s="101"/>
      <c r="B191" s="96"/>
      <c r="C191" s="39">
        <v>2018</v>
      </c>
      <c r="D191" s="7">
        <f t="shared" si="88"/>
        <v>15584</v>
      </c>
      <c r="E191" s="63">
        <v>0</v>
      </c>
      <c r="F191" s="64">
        <v>15584</v>
      </c>
      <c r="G191" s="63">
        <v>0</v>
      </c>
      <c r="H191" s="63">
        <v>0</v>
      </c>
      <c r="I191" s="35"/>
    </row>
    <row r="192" spans="1:9" x14ac:dyDescent="0.25">
      <c r="A192" s="101"/>
      <c r="B192" s="96"/>
      <c r="C192" s="39">
        <v>2019</v>
      </c>
      <c r="D192" s="7">
        <f t="shared" si="88"/>
        <v>10009.6</v>
      </c>
      <c r="E192" s="63">
        <v>0</v>
      </c>
      <c r="F192" s="62">
        <v>10009.6</v>
      </c>
      <c r="G192" s="63">
        <v>0</v>
      </c>
      <c r="H192" s="63">
        <v>0</v>
      </c>
      <c r="I192" s="35"/>
    </row>
    <row r="193" spans="1:9" x14ac:dyDescent="0.25">
      <c r="A193" s="101"/>
      <c r="B193" s="96"/>
      <c r="C193" s="39">
        <v>2020</v>
      </c>
      <c r="D193" s="7">
        <f t="shared" si="88"/>
        <v>17639.400000000001</v>
      </c>
      <c r="E193" s="63">
        <v>0</v>
      </c>
      <c r="F193" s="62">
        <v>17639.400000000001</v>
      </c>
      <c r="G193" s="63">
        <v>0</v>
      </c>
      <c r="H193" s="63">
        <v>0</v>
      </c>
      <c r="I193" s="35"/>
    </row>
    <row r="194" spans="1:9" x14ac:dyDescent="0.25">
      <c r="A194" s="101"/>
      <c r="B194" s="96"/>
      <c r="C194" s="39">
        <v>2021</v>
      </c>
      <c r="D194" s="7">
        <f t="shared" si="88"/>
        <v>87553.7</v>
      </c>
      <c r="E194" s="63">
        <v>0</v>
      </c>
      <c r="F194" s="62">
        <v>87553.7</v>
      </c>
      <c r="G194" s="63">
        <v>0</v>
      </c>
      <c r="H194" s="63">
        <v>0</v>
      </c>
      <c r="I194" s="35"/>
    </row>
    <row r="195" spans="1:9" x14ac:dyDescent="0.25">
      <c r="A195" s="101"/>
      <c r="B195" s="96"/>
      <c r="C195" s="39">
        <v>2022</v>
      </c>
      <c r="D195" s="7">
        <f t="shared" si="88"/>
        <v>19988</v>
      </c>
      <c r="E195" s="63">
        <v>0</v>
      </c>
      <c r="F195" s="62">
        <v>19988</v>
      </c>
      <c r="G195" s="63">
        <v>0</v>
      </c>
      <c r="H195" s="63">
        <v>0</v>
      </c>
      <c r="I195" s="35"/>
    </row>
    <row r="196" spans="1:9" x14ac:dyDescent="0.25">
      <c r="A196" s="101"/>
      <c r="B196" s="96"/>
      <c r="C196" s="78">
        <v>2023</v>
      </c>
      <c r="D196" s="5">
        <f t="shared" ref="D196" si="89">SUM(E196:H196)</f>
        <v>0</v>
      </c>
      <c r="E196" s="63">
        <v>0</v>
      </c>
      <c r="F196" s="63">
        <v>0</v>
      </c>
      <c r="G196" s="63">
        <v>0</v>
      </c>
      <c r="H196" s="63">
        <v>0</v>
      </c>
      <c r="I196" s="76"/>
    </row>
    <row r="197" spans="1:9" x14ac:dyDescent="0.25">
      <c r="A197" s="101"/>
      <c r="B197" s="96"/>
      <c r="C197" s="78">
        <v>2024</v>
      </c>
      <c r="D197" s="5">
        <f t="shared" ref="D197:D199" si="90">SUM(E197:H197)</f>
        <v>0</v>
      </c>
      <c r="E197" s="63">
        <v>0</v>
      </c>
      <c r="F197" s="63">
        <v>0</v>
      </c>
      <c r="G197" s="63">
        <v>0</v>
      </c>
      <c r="H197" s="63">
        <v>0</v>
      </c>
      <c r="I197" s="76"/>
    </row>
    <row r="198" spans="1:9" x14ac:dyDescent="0.25">
      <c r="A198" s="101"/>
      <c r="B198" s="96"/>
      <c r="C198" s="94">
        <v>2025</v>
      </c>
      <c r="D198" s="5">
        <f t="shared" ref="D198" si="91">SUM(E198:H198)</f>
        <v>0</v>
      </c>
      <c r="E198" s="63">
        <v>0</v>
      </c>
      <c r="F198" s="63">
        <v>0</v>
      </c>
      <c r="G198" s="63">
        <v>0</v>
      </c>
      <c r="H198" s="63">
        <v>0</v>
      </c>
      <c r="I198" s="88"/>
    </row>
    <row r="199" spans="1:9" x14ac:dyDescent="0.25">
      <c r="A199" s="115"/>
      <c r="B199" s="97"/>
      <c r="C199" s="78">
        <v>2026</v>
      </c>
      <c r="D199" s="5">
        <f t="shared" si="90"/>
        <v>0</v>
      </c>
      <c r="E199" s="63">
        <v>0</v>
      </c>
      <c r="F199" s="63">
        <v>0</v>
      </c>
      <c r="G199" s="63">
        <v>0</v>
      </c>
      <c r="H199" s="63">
        <v>0</v>
      </c>
      <c r="I199" s="35"/>
    </row>
    <row r="200" spans="1:9" s="15" customFormat="1" x14ac:dyDescent="0.25">
      <c r="A200" s="96" t="s">
        <v>144</v>
      </c>
      <c r="B200" s="96" t="s">
        <v>145</v>
      </c>
      <c r="C200" s="26" t="s">
        <v>160</v>
      </c>
      <c r="D200" s="6">
        <f>SUM(D201:D211)</f>
        <v>6999.7000000000007</v>
      </c>
      <c r="E200" s="61">
        <f>SUM(E201:E211)</f>
        <v>0</v>
      </c>
      <c r="F200" s="60">
        <f>SUM(F201:F211)</f>
        <v>6999.7000000000007</v>
      </c>
      <c r="G200" s="61">
        <f>SUM(G201:G211)</f>
        <v>0</v>
      </c>
      <c r="H200" s="61">
        <f>SUM(H201:H211)</f>
        <v>0</v>
      </c>
      <c r="I200" s="31"/>
    </row>
    <row r="201" spans="1:9" x14ac:dyDescent="0.25">
      <c r="A201" s="96"/>
      <c r="B201" s="96"/>
      <c r="C201" s="1">
        <v>2016</v>
      </c>
      <c r="D201" s="5">
        <f>SUM(E201:H201)</f>
        <v>0</v>
      </c>
      <c r="E201" s="63">
        <v>0</v>
      </c>
      <c r="F201" s="63">
        <v>0</v>
      </c>
      <c r="G201" s="63">
        <v>0</v>
      </c>
      <c r="H201" s="63">
        <v>0</v>
      </c>
      <c r="I201" s="28"/>
    </row>
    <row r="202" spans="1:9" x14ac:dyDescent="0.25">
      <c r="A202" s="96"/>
      <c r="B202" s="96"/>
      <c r="C202" s="1">
        <v>2017</v>
      </c>
      <c r="D202" s="5">
        <f t="shared" ref="D202:D207" si="92">SUM(E202:H202)</f>
        <v>0</v>
      </c>
      <c r="E202" s="63">
        <v>0</v>
      </c>
      <c r="F202" s="63">
        <v>0</v>
      </c>
      <c r="G202" s="63">
        <v>0</v>
      </c>
      <c r="H202" s="63">
        <v>0</v>
      </c>
      <c r="I202" s="28"/>
    </row>
    <row r="203" spans="1:9" x14ac:dyDescent="0.25">
      <c r="A203" s="96"/>
      <c r="B203" s="96"/>
      <c r="C203" s="39">
        <v>2018</v>
      </c>
      <c r="D203" s="5">
        <f t="shared" si="92"/>
        <v>0</v>
      </c>
      <c r="E203" s="63">
        <v>0</v>
      </c>
      <c r="F203" s="63">
        <v>0</v>
      </c>
      <c r="G203" s="63">
        <v>0</v>
      </c>
      <c r="H203" s="63">
        <v>0</v>
      </c>
      <c r="I203" s="35"/>
    </row>
    <row r="204" spans="1:9" x14ac:dyDescent="0.25">
      <c r="A204" s="96"/>
      <c r="B204" s="96"/>
      <c r="C204" s="1">
        <v>2019</v>
      </c>
      <c r="D204" s="5">
        <f>SUM(E204:H204)</f>
        <v>0</v>
      </c>
      <c r="E204" s="63">
        <v>0</v>
      </c>
      <c r="F204" s="63">
        <v>0</v>
      </c>
      <c r="G204" s="63">
        <v>0</v>
      </c>
      <c r="H204" s="63">
        <v>0</v>
      </c>
      <c r="I204" s="28"/>
    </row>
    <row r="205" spans="1:9" x14ac:dyDescent="0.25">
      <c r="A205" s="96"/>
      <c r="B205" s="96"/>
      <c r="C205" s="1">
        <v>2020</v>
      </c>
      <c r="D205" s="7">
        <f t="shared" si="92"/>
        <v>1738.9</v>
      </c>
      <c r="E205" s="63">
        <v>0</v>
      </c>
      <c r="F205" s="62">
        <v>1738.9</v>
      </c>
      <c r="G205" s="63">
        <v>0</v>
      </c>
      <c r="H205" s="63">
        <v>0</v>
      </c>
      <c r="I205" s="28"/>
    </row>
    <row r="206" spans="1:9" x14ac:dyDescent="0.25">
      <c r="A206" s="96"/>
      <c r="B206" s="96"/>
      <c r="C206" s="1">
        <v>2021</v>
      </c>
      <c r="D206" s="7">
        <f t="shared" si="92"/>
        <v>2575.6999999999998</v>
      </c>
      <c r="E206" s="63">
        <v>0</v>
      </c>
      <c r="F206" s="62">
        <v>2575.6999999999998</v>
      </c>
      <c r="G206" s="63">
        <v>0</v>
      </c>
      <c r="H206" s="63">
        <v>0</v>
      </c>
      <c r="I206" s="28"/>
    </row>
    <row r="207" spans="1:9" x14ac:dyDescent="0.25">
      <c r="A207" s="96"/>
      <c r="B207" s="96"/>
      <c r="C207" s="39">
        <v>2022</v>
      </c>
      <c r="D207" s="7">
        <f t="shared" si="92"/>
        <v>2685.1</v>
      </c>
      <c r="E207" s="63">
        <v>0</v>
      </c>
      <c r="F207" s="62">
        <v>2685.1</v>
      </c>
      <c r="G207" s="63">
        <v>0</v>
      </c>
      <c r="H207" s="63">
        <v>0</v>
      </c>
      <c r="I207" s="35"/>
    </row>
    <row r="208" spans="1:9" s="2" customFormat="1" x14ac:dyDescent="0.25">
      <c r="A208" s="96"/>
      <c r="B208" s="96"/>
      <c r="C208" s="78">
        <v>2023</v>
      </c>
      <c r="D208" s="5">
        <f t="shared" ref="D208" si="93">SUM(E208:H208)</f>
        <v>0</v>
      </c>
      <c r="E208" s="63">
        <v>0</v>
      </c>
      <c r="F208" s="63">
        <v>0</v>
      </c>
      <c r="G208" s="63">
        <v>0</v>
      </c>
      <c r="H208" s="63">
        <v>0</v>
      </c>
      <c r="I208" s="24"/>
    </row>
    <row r="209" spans="1:9" x14ac:dyDescent="0.25">
      <c r="A209" s="96"/>
      <c r="B209" s="96"/>
      <c r="C209" s="78">
        <v>2024</v>
      </c>
      <c r="D209" s="5">
        <f t="shared" ref="D209:D211" si="94">SUM(E209:H209)</f>
        <v>0</v>
      </c>
      <c r="E209" s="63">
        <v>0</v>
      </c>
      <c r="F209" s="63">
        <v>0</v>
      </c>
      <c r="G209" s="63">
        <v>0</v>
      </c>
      <c r="H209" s="63">
        <v>0</v>
      </c>
      <c r="I209" s="76"/>
    </row>
    <row r="210" spans="1:9" x14ac:dyDescent="0.25">
      <c r="A210" s="96"/>
      <c r="B210" s="96"/>
      <c r="C210" s="94">
        <v>2025</v>
      </c>
      <c r="D210" s="5">
        <f t="shared" ref="D210" si="95">SUM(E210:H210)</f>
        <v>0</v>
      </c>
      <c r="E210" s="63">
        <v>0</v>
      </c>
      <c r="F210" s="63">
        <v>0</v>
      </c>
      <c r="G210" s="63">
        <v>0</v>
      </c>
      <c r="H210" s="63">
        <v>0</v>
      </c>
      <c r="I210" s="88"/>
    </row>
    <row r="211" spans="1:9" s="2" customFormat="1" x14ac:dyDescent="0.25">
      <c r="A211" s="97"/>
      <c r="B211" s="97"/>
      <c r="C211" s="78">
        <v>2026</v>
      </c>
      <c r="D211" s="5">
        <f t="shared" si="94"/>
        <v>0</v>
      </c>
      <c r="E211" s="63">
        <v>0</v>
      </c>
      <c r="F211" s="63">
        <v>0</v>
      </c>
      <c r="G211" s="63">
        <v>0</v>
      </c>
      <c r="H211" s="63">
        <v>0</v>
      </c>
      <c r="I211" s="24"/>
    </row>
    <row r="212" spans="1:9" x14ac:dyDescent="0.25">
      <c r="A212" s="98" t="s">
        <v>34</v>
      </c>
      <c r="B212" s="111" t="s">
        <v>117</v>
      </c>
      <c r="C212" s="55" t="s">
        <v>160</v>
      </c>
      <c r="D212" s="40">
        <f>SUM(D213:D223)</f>
        <v>167215.1</v>
      </c>
      <c r="E212" s="41">
        <f>SUM(E213:E223)</f>
        <v>0</v>
      </c>
      <c r="F212" s="40">
        <f t="shared" ref="F212:H212" si="96">SUM(F213:F223)</f>
        <v>167215.1</v>
      </c>
      <c r="G212" s="41">
        <f t="shared" si="96"/>
        <v>0</v>
      </c>
      <c r="H212" s="41">
        <f t="shared" si="96"/>
        <v>0</v>
      </c>
      <c r="I212" s="100" t="s">
        <v>120</v>
      </c>
    </row>
    <row r="213" spans="1:9" x14ac:dyDescent="0.25">
      <c r="A213" s="98"/>
      <c r="B213" s="112"/>
      <c r="C213" s="55">
        <v>2016</v>
      </c>
      <c r="D213" s="40">
        <f>SUM(E213:H213)</f>
        <v>35892.400000000001</v>
      </c>
      <c r="E213" s="41">
        <f>E225</f>
        <v>0</v>
      </c>
      <c r="F213" s="40">
        <f>F225</f>
        <v>35892.400000000001</v>
      </c>
      <c r="G213" s="41">
        <f>G225</f>
        <v>0</v>
      </c>
      <c r="H213" s="41">
        <f>H225</f>
        <v>0</v>
      </c>
      <c r="I213" s="101"/>
    </row>
    <row r="214" spans="1:9" x14ac:dyDescent="0.25">
      <c r="A214" s="98"/>
      <c r="B214" s="112"/>
      <c r="C214" s="55">
        <v>2017</v>
      </c>
      <c r="D214" s="40">
        <f t="shared" ref="D214:D219" si="97">SUM(E214:H214)</f>
        <v>17607.3</v>
      </c>
      <c r="E214" s="41">
        <f t="shared" ref="E214:H219" si="98">E226</f>
        <v>0</v>
      </c>
      <c r="F214" s="40">
        <f t="shared" si="98"/>
        <v>17607.3</v>
      </c>
      <c r="G214" s="41">
        <f t="shared" si="98"/>
        <v>0</v>
      </c>
      <c r="H214" s="41">
        <f t="shared" si="98"/>
        <v>0</v>
      </c>
      <c r="I214" s="101"/>
    </row>
    <row r="215" spans="1:9" x14ac:dyDescent="0.25">
      <c r="A215" s="98"/>
      <c r="B215" s="112"/>
      <c r="C215" s="55">
        <v>2018</v>
      </c>
      <c r="D215" s="41">
        <f t="shared" si="97"/>
        <v>0</v>
      </c>
      <c r="E215" s="41">
        <f t="shared" si="98"/>
        <v>0</v>
      </c>
      <c r="F215" s="41">
        <f t="shared" si="98"/>
        <v>0</v>
      </c>
      <c r="G215" s="41">
        <f t="shared" si="98"/>
        <v>0</v>
      </c>
      <c r="H215" s="41">
        <f t="shared" si="98"/>
        <v>0</v>
      </c>
      <c r="I215" s="101"/>
    </row>
    <row r="216" spans="1:9" x14ac:dyDescent="0.25">
      <c r="A216" s="98"/>
      <c r="B216" s="112"/>
      <c r="C216" s="55">
        <v>2019</v>
      </c>
      <c r="D216" s="41">
        <f t="shared" si="97"/>
        <v>0</v>
      </c>
      <c r="E216" s="41">
        <f t="shared" si="98"/>
        <v>0</v>
      </c>
      <c r="F216" s="41">
        <f t="shared" si="98"/>
        <v>0</v>
      </c>
      <c r="G216" s="41">
        <f t="shared" si="98"/>
        <v>0</v>
      </c>
      <c r="H216" s="41">
        <f t="shared" si="98"/>
        <v>0</v>
      </c>
      <c r="I216" s="101"/>
    </row>
    <row r="217" spans="1:9" x14ac:dyDescent="0.25">
      <c r="A217" s="98"/>
      <c r="B217" s="112"/>
      <c r="C217" s="55">
        <v>2020</v>
      </c>
      <c r="D217" s="40">
        <f t="shared" si="97"/>
        <v>4570.3</v>
      </c>
      <c r="E217" s="41">
        <f t="shared" si="98"/>
        <v>0</v>
      </c>
      <c r="F217" s="40">
        <f t="shared" si="98"/>
        <v>4570.3</v>
      </c>
      <c r="G217" s="41">
        <f t="shared" si="98"/>
        <v>0</v>
      </c>
      <c r="H217" s="41">
        <f t="shared" si="98"/>
        <v>0</v>
      </c>
      <c r="I217" s="101"/>
    </row>
    <row r="218" spans="1:9" x14ac:dyDescent="0.25">
      <c r="A218" s="98"/>
      <c r="B218" s="112"/>
      <c r="C218" s="55">
        <v>2021</v>
      </c>
      <c r="D218" s="40">
        <f t="shared" si="97"/>
        <v>109145.1</v>
      </c>
      <c r="E218" s="41">
        <f t="shared" si="98"/>
        <v>0</v>
      </c>
      <c r="F218" s="40">
        <f t="shared" si="98"/>
        <v>109145.1</v>
      </c>
      <c r="G218" s="41">
        <f t="shared" si="98"/>
        <v>0</v>
      </c>
      <c r="H218" s="41">
        <f t="shared" si="98"/>
        <v>0</v>
      </c>
      <c r="I218" s="101"/>
    </row>
    <row r="219" spans="1:9" x14ac:dyDescent="0.25">
      <c r="A219" s="98"/>
      <c r="B219" s="112"/>
      <c r="C219" s="55">
        <v>2022</v>
      </c>
      <c r="D219" s="41">
        <f t="shared" si="97"/>
        <v>0</v>
      </c>
      <c r="E219" s="41">
        <f t="shared" si="98"/>
        <v>0</v>
      </c>
      <c r="F219" s="41">
        <f t="shared" si="98"/>
        <v>0</v>
      </c>
      <c r="G219" s="41">
        <f t="shared" si="98"/>
        <v>0</v>
      </c>
      <c r="H219" s="41">
        <f t="shared" si="98"/>
        <v>0</v>
      </c>
      <c r="I219" s="101"/>
    </row>
    <row r="220" spans="1:9" x14ac:dyDescent="0.25">
      <c r="A220" s="98"/>
      <c r="B220" s="112"/>
      <c r="C220" s="79">
        <v>2023</v>
      </c>
      <c r="D220" s="41">
        <f t="shared" ref="D220" si="99">SUM(E220:H220)</f>
        <v>0</v>
      </c>
      <c r="E220" s="41">
        <f>E232</f>
        <v>0</v>
      </c>
      <c r="F220" s="41">
        <f>F232</f>
        <v>0</v>
      </c>
      <c r="G220" s="41">
        <f>G232</f>
        <v>0</v>
      </c>
      <c r="H220" s="41">
        <f>H232</f>
        <v>0</v>
      </c>
      <c r="I220" s="101"/>
    </row>
    <row r="221" spans="1:9" x14ac:dyDescent="0.25">
      <c r="A221" s="98"/>
      <c r="B221" s="112"/>
      <c r="C221" s="79">
        <v>2024</v>
      </c>
      <c r="D221" s="41">
        <f t="shared" ref="D221:D223" si="100">SUM(E221:H221)</f>
        <v>0</v>
      </c>
      <c r="E221" s="41">
        <f t="shared" ref="E221:H221" si="101">E233</f>
        <v>0</v>
      </c>
      <c r="F221" s="41">
        <f t="shared" si="101"/>
        <v>0</v>
      </c>
      <c r="G221" s="41">
        <f t="shared" si="101"/>
        <v>0</v>
      </c>
      <c r="H221" s="41">
        <f t="shared" si="101"/>
        <v>0</v>
      </c>
      <c r="I221" s="101"/>
    </row>
    <row r="222" spans="1:9" x14ac:dyDescent="0.25">
      <c r="A222" s="98"/>
      <c r="B222" s="112"/>
      <c r="C222" s="87">
        <v>2025</v>
      </c>
      <c r="D222" s="41">
        <f t="shared" ref="D222" si="102">SUM(E222:H222)</f>
        <v>0</v>
      </c>
      <c r="E222" s="41">
        <f t="shared" ref="E222:H223" si="103">E234</f>
        <v>0</v>
      </c>
      <c r="F222" s="41">
        <f t="shared" si="103"/>
        <v>0</v>
      </c>
      <c r="G222" s="41">
        <f t="shared" si="103"/>
        <v>0</v>
      </c>
      <c r="H222" s="41">
        <f t="shared" si="103"/>
        <v>0</v>
      </c>
      <c r="I222" s="101"/>
    </row>
    <row r="223" spans="1:9" x14ac:dyDescent="0.25">
      <c r="A223" s="98"/>
      <c r="B223" s="113"/>
      <c r="C223" s="79">
        <v>2025</v>
      </c>
      <c r="D223" s="41">
        <f t="shared" si="100"/>
        <v>0</v>
      </c>
      <c r="E223" s="41">
        <f t="shared" si="103"/>
        <v>0</v>
      </c>
      <c r="F223" s="41">
        <f t="shared" si="103"/>
        <v>0</v>
      </c>
      <c r="G223" s="41">
        <f t="shared" si="103"/>
        <v>0</v>
      </c>
      <c r="H223" s="41">
        <f t="shared" si="103"/>
        <v>0</v>
      </c>
      <c r="I223" s="115"/>
    </row>
    <row r="224" spans="1:9" x14ac:dyDescent="0.25">
      <c r="A224" s="109" t="s">
        <v>35</v>
      </c>
      <c r="B224" s="103" t="s">
        <v>36</v>
      </c>
      <c r="C224" s="29" t="s">
        <v>160</v>
      </c>
      <c r="D224" s="10">
        <f>SUM(D225:D235)</f>
        <v>167215.1</v>
      </c>
      <c r="E224" s="61">
        <f>SUM(E225:E235)</f>
        <v>0</v>
      </c>
      <c r="F224" s="61">
        <f t="shared" ref="F224:H224" si="104">SUM(F225:F235)</f>
        <v>167215.1</v>
      </c>
      <c r="G224" s="61">
        <f t="shared" si="104"/>
        <v>0</v>
      </c>
      <c r="H224" s="61">
        <f t="shared" si="104"/>
        <v>0</v>
      </c>
      <c r="I224" s="13"/>
    </row>
    <row r="225" spans="1:9" x14ac:dyDescent="0.25">
      <c r="A225" s="109"/>
      <c r="B225" s="103"/>
      <c r="C225" s="27">
        <v>2016</v>
      </c>
      <c r="D225" s="7">
        <f>SUM(E225:H225)</f>
        <v>35892.400000000001</v>
      </c>
      <c r="E225" s="63">
        <v>0</v>
      </c>
      <c r="F225" s="62">
        <v>35892.400000000001</v>
      </c>
      <c r="G225" s="63">
        <v>0</v>
      </c>
      <c r="H225" s="63">
        <v>0</v>
      </c>
      <c r="I225" s="13"/>
    </row>
    <row r="226" spans="1:9" x14ac:dyDescent="0.25">
      <c r="A226" s="109"/>
      <c r="B226" s="103"/>
      <c r="C226" s="27">
        <v>2017</v>
      </c>
      <c r="D226" s="7">
        <f t="shared" ref="D226:D231" si="105">SUM(E226:H226)</f>
        <v>17607.3</v>
      </c>
      <c r="E226" s="63">
        <v>0</v>
      </c>
      <c r="F226" s="62">
        <v>17607.3</v>
      </c>
      <c r="G226" s="63">
        <v>0</v>
      </c>
      <c r="H226" s="63">
        <v>0</v>
      </c>
      <c r="I226" s="13"/>
    </row>
    <row r="227" spans="1:9" x14ac:dyDescent="0.25">
      <c r="A227" s="109"/>
      <c r="B227" s="103"/>
      <c r="C227" s="27">
        <v>2018</v>
      </c>
      <c r="D227" s="5">
        <f t="shared" si="105"/>
        <v>0</v>
      </c>
      <c r="E227" s="63">
        <v>0</v>
      </c>
      <c r="F227" s="63">
        <v>0</v>
      </c>
      <c r="G227" s="63">
        <v>0</v>
      </c>
      <c r="H227" s="63">
        <v>0</v>
      </c>
      <c r="I227" s="13"/>
    </row>
    <row r="228" spans="1:9" x14ac:dyDescent="0.25">
      <c r="A228" s="109"/>
      <c r="B228" s="103"/>
      <c r="C228" s="27">
        <v>2019</v>
      </c>
      <c r="D228" s="5">
        <f t="shared" si="105"/>
        <v>0</v>
      </c>
      <c r="E228" s="63">
        <v>0</v>
      </c>
      <c r="F228" s="63">
        <v>0</v>
      </c>
      <c r="G228" s="63">
        <v>0</v>
      </c>
      <c r="H228" s="63">
        <v>0</v>
      </c>
      <c r="I228" s="13"/>
    </row>
    <row r="229" spans="1:9" x14ac:dyDescent="0.25">
      <c r="A229" s="109"/>
      <c r="B229" s="103"/>
      <c r="C229" s="27">
        <v>2020</v>
      </c>
      <c r="D229" s="7">
        <f t="shared" si="105"/>
        <v>4570.3</v>
      </c>
      <c r="E229" s="63">
        <v>0</v>
      </c>
      <c r="F229" s="62">
        <v>4570.3</v>
      </c>
      <c r="G229" s="63">
        <v>0</v>
      </c>
      <c r="H229" s="63">
        <v>0</v>
      </c>
      <c r="I229" s="13"/>
    </row>
    <row r="230" spans="1:9" x14ac:dyDescent="0.25">
      <c r="A230" s="109"/>
      <c r="B230" s="103"/>
      <c r="C230" s="27">
        <v>2021</v>
      </c>
      <c r="D230" s="7">
        <f t="shared" si="105"/>
        <v>109145.1</v>
      </c>
      <c r="E230" s="63">
        <v>0</v>
      </c>
      <c r="F230" s="62">
        <v>109145.1</v>
      </c>
      <c r="G230" s="63">
        <v>0</v>
      </c>
      <c r="H230" s="63">
        <v>0</v>
      </c>
      <c r="I230" s="13"/>
    </row>
    <row r="231" spans="1:9" x14ac:dyDescent="0.25">
      <c r="A231" s="109"/>
      <c r="B231" s="103"/>
      <c r="C231" s="36">
        <v>2022</v>
      </c>
      <c r="D231" s="5">
        <f t="shared" si="105"/>
        <v>0</v>
      </c>
      <c r="E231" s="63">
        <v>0</v>
      </c>
      <c r="F231" s="63">
        <v>0</v>
      </c>
      <c r="G231" s="63">
        <v>0</v>
      </c>
      <c r="H231" s="63">
        <v>0</v>
      </c>
      <c r="I231" s="13"/>
    </row>
    <row r="232" spans="1:9" x14ac:dyDescent="0.25">
      <c r="A232" s="109"/>
      <c r="B232" s="103"/>
      <c r="C232" s="77">
        <v>2023</v>
      </c>
      <c r="D232" s="5">
        <f t="shared" ref="D232" si="106">SUM(E232:H232)</f>
        <v>0</v>
      </c>
      <c r="E232" s="63">
        <v>0</v>
      </c>
      <c r="F232" s="63">
        <v>0</v>
      </c>
      <c r="G232" s="63">
        <v>0</v>
      </c>
      <c r="H232" s="63">
        <v>0</v>
      </c>
      <c r="I232" s="13"/>
    </row>
    <row r="233" spans="1:9" x14ac:dyDescent="0.25">
      <c r="A233" s="109"/>
      <c r="B233" s="103"/>
      <c r="C233" s="77">
        <v>2024</v>
      </c>
      <c r="D233" s="5">
        <f t="shared" ref="D233:D235" si="107">SUM(E233:H233)</f>
        <v>0</v>
      </c>
      <c r="E233" s="63">
        <v>0</v>
      </c>
      <c r="F233" s="63">
        <v>0</v>
      </c>
      <c r="G233" s="63">
        <v>0</v>
      </c>
      <c r="H233" s="63">
        <v>0</v>
      </c>
      <c r="I233" s="13"/>
    </row>
    <row r="234" spans="1:9" x14ac:dyDescent="0.25">
      <c r="A234" s="109"/>
      <c r="B234" s="103"/>
      <c r="C234" s="89">
        <v>2025</v>
      </c>
      <c r="D234" s="5">
        <f t="shared" ref="D234" si="108">SUM(E234:H234)</f>
        <v>0</v>
      </c>
      <c r="E234" s="63">
        <v>0</v>
      </c>
      <c r="F234" s="63">
        <v>0</v>
      </c>
      <c r="G234" s="63">
        <v>0</v>
      </c>
      <c r="H234" s="63">
        <v>0</v>
      </c>
      <c r="I234" s="13"/>
    </row>
    <row r="235" spans="1:9" x14ac:dyDescent="0.25">
      <c r="A235" s="109"/>
      <c r="B235" s="103"/>
      <c r="C235" s="77">
        <v>2026</v>
      </c>
      <c r="D235" s="5">
        <f t="shared" si="107"/>
        <v>0</v>
      </c>
      <c r="E235" s="63">
        <v>0</v>
      </c>
      <c r="F235" s="63">
        <v>0</v>
      </c>
      <c r="G235" s="63">
        <v>0</v>
      </c>
      <c r="H235" s="63">
        <v>0</v>
      </c>
      <c r="I235" s="13"/>
    </row>
    <row r="236" spans="1:9" x14ac:dyDescent="0.25">
      <c r="A236" s="98" t="s">
        <v>118</v>
      </c>
      <c r="B236" s="99" t="s">
        <v>37</v>
      </c>
      <c r="C236" s="55" t="s">
        <v>160</v>
      </c>
      <c r="D236" s="40">
        <f>SUM(D237:D247)</f>
        <v>312995.59999999998</v>
      </c>
      <c r="E236" s="41">
        <f>SUM(E237:E247)</f>
        <v>0</v>
      </c>
      <c r="F236" s="40">
        <f t="shared" ref="F236:H236" si="109">SUM(F237:F247)</f>
        <v>312995.59999999998</v>
      </c>
      <c r="G236" s="41">
        <f t="shared" si="109"/>
        <v>0</v>
      </c>
      <c r="H236" s="41">
        <f t="shared" si="109"/>
        <v>0</v>
      </c>
      <c r="I236" s="100" t="s">
        <v>120</v>
      </c>
    </row>
    <row r="237" spans="1:9" x14ac:dyDescent="0.25">
      <c r="A237" s="98"/>
      <c r="B237" s="99"/>
      <c r="C237" s="55">
        <v>2016</v>
      </c>
      <c r="D237" s="40">
        <f>SUM(E237:H237)</f>
        <v>60000</v>
      </c>
      <c r="E237" s="41">
        <f>E249</f>
        <v>0</v>
      </c>
      <c r="F237" s="40">
        <f>F249</f>
        <v>60000</v>
      </c>
      <c r="G237" s="41">
        <f>G249</f>
        <v>0</v>
      </c>
      <c r="H237" s="41">
        <f>H249</f>
        <v>0</v>
      </c>
      <c r="I237" s="101"/>
    </row>
    <row r="238" spans="1:9" x14ac:dyDescent="0.25">
      <c r="A238" s="98"/>
      <c r="B238" s="99"/>
      <c r="C238" s="55">
        <v>2017</v>
      </c>
      <c r="D238" s="41">
        <f t="shared" ref="D238:D243" si="110">SUM(E238:H238)</f>
        <v>0</v>
      </c>
      <c r="E238" s="41">
        <f t="shared" ref="E238:E243" si="111">E250</f>
        <v>0</v>
      </c>
      <c r="F238" s="41">
        <f t="shared" ref="F238:H238" si="112">F250</f>
        <v>0</v>
      </c>
      <c r="G238" s="41">
        <f t="shared" si="112"/>
        <v>0</v>
      </c>
      <c r="H238" s="41">
        <f t="shared" si="112"/>
        <v>0</v>
      </c>
      <c r="I238" s="101"/>
    </row>
    <row r="239" spans="1:9" x14ac:dyDescent="0.25">
      <c r="A239" s="98"/>
      <c r="B239" s="99"/>
      <c r="C239" s="55">
        <v>2018</v>
      </c>
      <c r="D239" s="41">
        <f t="shared" si="110"/>
        <v>0</v>
      </c>
      <c r="E239" s="41">
        <f t="shared" si="111"/>
        <v>0</v>
      </c>
      <c r="F239" s="41">
        <f t="shared" ref="F239:H239" si="113">F251</f>
        <v>0</v>
      </c>
      <c r="G239" s="41">
        <f t="shared" si="113"/>
        <v>0</v>
      </c>
      <c r="H239" s="41">
        <f t="shared" si="113"/>
        <v>0</v>
      </c>
      <c r="I239" s="101"/>
    </row>
    <row r="240" spans="1:9" x14ac:dyDescent="0.25">
      <c r="A240" s="98"/>
      <c r="B240" s="99"/>
      <c r="C240" s="55">
        <v>2019</v>
      </c>
      <c r="D240" s="41">
        <f t="shared" si="110"/>
        <v>0</v>
      </c>
      <c r="E240" s="41">
        <f t="shared" si="111"/>
        <v>0</v>
      </c>
      <c r="F240" s="41">
        <f t="shared" ref="F240:H240" si="114">F252</f>
        <v>0</v>
      </c>
      <c r="G240" s="41">
        <f t="shared" si="114"/>
        <v>0</v>
      </c>
      <c r="H240" s="41">
        <f t="shared" si="114"/>
        <v>0</v>
      </c>
      <c r="I240" s="101"/>
    </row>
    <row r="241" spans="1:9" x14ac:dyDescent="0.25">
      <c r="A241" s="98"/>
      <c r="B241" s="99"/>
      <c r="C241" s="55">
        <v>2020</v>
      </c>
      <c r="D241" s="40">
        <f t="shared" si="110"/>
        <v>252995.6</v>
      </c>
      <c r="E241" s="41">
        <f t="shared" si="111"/>
        <v>0</v>
      </c>
      <c r="F241" s="40">
        <f t="shared" ref="F241:H241" si="115">F253</f>
        <v>252995.6</v>
      </c>
      <c r="G241" s="41">
        <f t="shared" si="115"/>
        <v>0</v>
      </c>
      <c r="H241" s="41">
        <f t="shared" si="115"/>
        <v>0</v>
      </c>
      <c r="I241" s="101"/>
    </row>
    <row r="242" spans="1:9" x14ac:dyDescent="0.25">
      <c r="A242" s="98"/>
      <c r="B242" s="99"/>
      <c r="C242" s="55">
        <v>2021</v>
      </c>
      <c r="D242" s="41">
        <f t="shared" si="110"/>
        <v>0</v>
      </c>
      <c r="E242" s="41">
        <f t="shared" si="111"/>
        <v>0</v>
      </c>
      <c r="F242" s="41">
        <f t="shared" ref="F242:H242" si="116">F254</f>
        <v>0</v>
      </c>
      <c r="G242" s="41">
        <f t="shared" si="116"/>
        <v>0</v>
      </c>
      <c r="H242" s="41">
        <f t="shared" si="116"/>
        <v>0</v>
      </c>
      <c r="I242" s="101"/>
    </row>
    <row r="243" spans="1:9" x14ac:dyDescent="0.25">
      <c r="A243" s="98"/>
      <c r="B243" s="99"/>
      <c r="C243" s="55">
        <v>2022</v>
      </c>
      <c r="D243" s="41">
        <f t="shared" si="110"/>
        <v>0</v>
      </c>
      <c r="E243" s="41">
        <f t="shared" si="111"/>
        <v>0</v>
      </c>
      <c r="F243" s="41">
        <f t="shared" ref="F243:H243" si="117">F255</f>
        <v>0</v>
      </c>
      <c r="G243" s="41">
        <f t="shared" si="117"/>
        <v>0</v>
      </c>
      <c r="H243" s="41">
        <f t="shared" si="117"/>
        <v>0</v>
      </c>
      <c r="I243" s="101"/>
    </row>
    <row r="244" spans="1:9" x14ac:dyDescent="0.25">
      <c r="A244" s="98"/>
      <c r="B244" s="99"/>
      <c r="C244" s="79">
        <v>2023</v>
      </c>
      <c r="D244" s="41">
        <f t="shared" ref="D244" si="118">SUM(E244:H244)</f>
        <v>0</v>
      </c>
      <c r="E244" s="41">
        <f>E256</f>
        <v>0</v>
      </c>
      <c r="F244" s="41">
        <f>F256</f>
        <v>0</v>
      </c>
      <c r="G244" s="41">
        <f>G256</f>
        <v>0</v>
      </c>
      <c r="H244" s="41">
        <f>H256</f>
        <v>0</v>
      </c>
      <c r="I244" s="101"/>
    </row>
    <row r="245" spans="1:9" x14ac:dyDescent="0.25">
      <c r="A245" s="98"/>
      <c r="B245" s="99"/>
      <c r="C245" s="79">
        <v>2024</v>
      </c>
      <c r="D245" s="41">
        <f t="shared" ref="D245:D247" si="119">SUM(E245:H245)</f>
        <v>0</v>
      </c>
      <c r="E245" s="41">
        <f t="shared" ref="E245:H245" si="120">E257</f>
        <v>0</v>
      </c>
      <c r="F245" s="41">
        <f t="shared" si="120"/>
        <v>0</v>
      </c>
      <c r="G245" s="41">
        <f t="shared" si="120"/>
        <v>0</v>
      </c>
      <c r="H245" s="41">
        <f t="shared" si="120"/>
        <v>0</v>
      </c>
      <c r="I245" s="101"/>
    </row>
    <row r="246" spans="1:9" x14ac:dyDescent="0.25">
      <c r="A246" s="98"/>
      <c r="B246" s="99"/>
      <c r="C246" s="87">
        <v>2025</v>
      </c>
      <c r="D246" s="41">
        <f t="shared" ref="D246" si="121">SUM(E246:H246)</f>
        <v>0</v>
      </c>
      <c r="E246" s="41">
        <f t="shared" ref="E246:H247" si="122">E258</f>
        <v>0</v>
      </c>
      <c r="F246" s="41">
        <f t="shared" si="122"/>
        <v>0</v>
      </c>
      <c r="G246" s="41">
        <f t="shared" si="122"/>
        <v>0</v>
      </c>
      <c r="H246" s="41">
        <f t="shared" si="122"/>
        <v>0</v>
      </c>
      <c r="I246" s="101"/>
    </row>
    <row r="247" spans="1:9" x14ac:dyDescent="0.25">
      <c r="A247" s="98"/>
      <c r="B247" s="99"/>
      <c r="C247" s="79">
        <v>2026</v>
      </c>
      <c r="D247" s="41">
        <f t="shared" si="119"/>
        <v>0</v>
      </c>
      <c r="E247" s="41">
        <f t="shared" si="122"/>
        <v>0</v>
      </c>
      <c r="F247" s="41">
        <f t="shared" si="122"/>
        <v>0</v>
      </c>
      <c r="G247" s="41">
        <f t="shared" si="122"/>
        <v>0</v>
      </c>
      <c r="H247" s="41">
        <f t="shared" si="122"/>
        <v>0</v>
      </c>
      <c r="I247" s="115"/>
    </row>
    <row r="248" spans="1:9" x14ac:dyDescent="0.25">
      <c r="A248" s="122" t="s">
        <v>119</v>
      </c>
      <c r="B248" s="103" t="s">
        <v>38</v>
      </c>
      <c r="C248" s="29" t="s">
        <v>160</v>
      </c>
      <c r="D248" s="10">
        <f>SUM(D249:D259)</f>
        <v>312995.59999999998</v>
      </c>
      <c r="E248" s="61">
        <f>SUM(E249:E259)</f>
        <v>0</v>
      </c>
      <c r="F248" s="61">
        <f t="shared" ref="F248:H248" si="123">SUM(F249:F259)</f>
        <v>312995.59999999998</v>
      </c>
      <c r="G248" s="61">
        <f t="shared" si="123"/>
        <v>0</v>
      </c>
      <c r="H248" s="61">
        <f t="shared" si="123"/>
        <v>0</v>
      </c>
      <c r="I248" s="13"/>
    </row>
    <row r="249" spans="1:9" x14ac:dyDescent="0.25">
      <c r="A249" s="122"/>
      <c r="B249" s="103"/>
      <c r="C249" s="27">
        <v>2016</v>
      </c>
      <c r="D249" s="7">
        <f>SUM(E249:H249)</f>
        <v>60000</v>
      </c>
      <c r="E249" s="63">
        <v>0</v>
      </c>
      <c r="F249" s="62">
        <v>60000</v>
      </c>
      <c r="G249" s="63">
        <v>0</v>
      </c>
      <c r="H249" s="63">
        <v>0</v>
      </c>
      <c r="I249" s="13"/>
    </row>
    <row r="250" spans="1:9" x14ac:dyDescent="0.25">
      <c r="A250" s="122"/>
      <c r="B250" s="103"/>
      <c r="C250" s="27">
        <v>2017</v>
      </c>
      <c r="D250" s="5">
        <f t="shared" ref="D250:D255" si="124">SUM(E250:H250)</f>
        <v>0</v>
      </c>
      <c r="E250" s="63">
        <v>0</v>
      </c>
      <c r="F250" s="63">
        <v>0</v>
      </c>
      <c r="G250" s="63">
        <v>0</v>
      </c>
      <c r="H250" s="63">
        <v>0</v>
      </c>
      <c r="I250" s="13"/>
    </row>
    <row r="251" spans="1:9" x14ac:dyDescent="0.25">
      <c r="A251" s="122"/>
      <c r="B251" s="103"/>
      <c r="C251" s="27">
        <v>2018</v>
      </c>
      <c r="D251" s="5">
        <f t="shared" si="124"/>
        <v>0</v>
      </c>
      <c r="E251" s="63">
        <v>0</v>
      </c>
      <c r="F251" s="63">
        <v>0</v>
      </c>
      <c r="G251" s="63">
        <v>0</v>
      </c>
      <c r="H251" s="63">
        <v>0</v>
      </c>
      <c r="I251" s="13"/>
    </row>
    <row r="252" spans="1:9" x14ac:dyDescent="0.25">
      <c r="A252" s="122"/>
      <c r="B252" s="103"/>
      <c r="C252" s="27">
        <v>2019</v>
      </c>
      <c r="D252" s="5">
        <f t="shared" si="124"/>
        <v>0</v>
      </c>
      <c r="E252" s="63">
        <v>0</v>
      </c>
      <c r="F252" s="63">
        <v>0</v>
      </c>
      <c r="G252" s="63">
        <v>0</v>
      </c>
      <c r="H252" s="63">
        <v>0</v>
      </c>
      <c r="I252" s="13"/>
    </row>
    <row r="253" spans="1:9" x14ac:dyDescent="0.25">
      <c r="A253" s="122"/>
      <c r="B253" s="103"/>
      <c r="C253" s="27">
        <v>2020</v>
      </c>
      <c r="D253" s="7">
        <f t="shared" si="124"/>
        <v>252995.6</v>
      </c>
      <c r="E253" s="63">
        <v>0</v>
      </c>
      <c r="F253" s="62">
        <v>252995.6</v>
      </c>
      <c r="G253" s="63">
        <v>0</v>
      </c>
      <c r="H253" s="63">
        <v>0</v>
      </c>
      <c r="I253" s="13"/>
    </row>
    <row r="254" spans="1:9" x14ac:dyDescent="0.25">
      <c r="A254" s="122"/>
      <c r="B254" s="103"/>
      <c r="C254" s="27">
        <v>2021</v>
      </c>
      <c r="D254" s="5">
        <f t="shared" si="124"/>
        <v>0</v>
      </c>
      <c r="E254" s="63">
        <v>0</v>
      </c>
      <c r="F254" s="63">
        <v>0</v>
      </c>
      <c r="G254" s="63">
        <v>0</v>
      </c>
      <c r="H254" s="63">
        <v>0</v>
      </c>
      <c r="I254" s="13"/>
    </row>
    <row r="255" spans="1:9" x14ac:dyDescent="0.25">
      <c r="A255" s="122"/>
      <c r="B255" s="103"/>
      <c r="C255" s="36">
        <v>2022</v>
      </c>
      <c r="D255" s="5">
        <f t="shared" si="124"/>
        <v>0</v>
      </c>
      <c r="E255" s="63">
        <v>0</v>
      </c>
      <c r="F255" s="63">
        <v>0</v>
      </c>
      <c r="G255" s="63">
        <v>0</v>
      </c>
      <c r="H255" s="63">
        <v>0</v>
      </c>
      <c r="I255" s="13"/>
    </row>
    <row r="256" spans="1:9" x14ac:dyDescent="0.25">
      <c r="A256" s="122"/>
      <c r="B256" s="103"/>
      <c r="C256" s="77">
        <v>2023</v>
      </c>
      <c r="D256" s="5">
        <f t="shared" ref="D256" si="125">SUM(E256:H256)</f>
        <v>0</v>
      </c>
      <c r="E256" s="63">
        <v>0</v>
      </c>
      <c r="F256" s="63">
        <v>0</v>
      </c>
      <c r="G256" s="63">
        <v>0</v>
      </c>
      <c r="H256" s="63">
        <v>0</v>
      </c>
      <c r="I256" s="13"/>
    </row>
    <row r="257" spans="1:9" x14ac:dyDescent="0.25">
      <c r="A257" s="122"/>
      <c r="B257" s="103"/>
      <c r="C257" s="77">
        <v>2024</v>
      </c>
      <c r="D257" s="5">
        <f t="shared" ref="D257:D259" si="126">SUM(E257:H257)</f>
        <v>0</v>
      </c>
      <c r="E257" s="63">
        <v>0</v>
      </c>
      <c r="F257" s="63">
        <v>0</v>
      </c>
      <c r="G257" s="63">
        <v>0</v>
      </c>
      <c r="H257" s="63">
        <v>0</v>
      </c>
      <c r="I257" s="13"/>
    </row>
    <row r="258" spans="1:9" x14ac:dyDescent="0.25">
      <c r="A258" s="122"/>
      <c r="B258" s="103"/>
      <c r="C258" s="89">
        <v>2025</v>
      </c>
      <c r="D258" s="5">
        <f t="shared" ref="D258" si="127">SUM(E258:H258)</f>
        <v>0</v>
      </c>
      <c r="E258" s="63">
        <v>0</v>
      </c>
      <c r="F258" s="63">
        <v>0</v>
      </c>
      <c r="G258" s="63">
        <v>0</v>
      </c>
      <c r="H258" s="63">
        <v>0</v>
      </c>
      <c r="I258" s="13"/>
    </row>
    <row r="259" spans="1:9" x14ac:dyDescent="0.25">
      <c r="A259" s="122"/>
      <c r="B259" s="103"/>
      <c r="C259" s="77">
        <v>2026</v>
      </c>
      <c r="D259" s="5">
        <f t="shared" si="126"/>
        <v>0</v>
      </c>
      <c r="E259" s="63">
        <v>0</v>
      </c>
      <c r="F259" s="63">
        <v>0</v>
      </c>
      <c r="G259" s="63">
        <v>0</v>
      </c>
      <c r="H259" s="63">
        <v>0</v>
      </c>
      <c r="I259" s="13"/>
    </row>
    <row r="260" spans="1:9" x14ac:dyDescent="0.25">
      <c r="A260" s="98" t="s">
        <v>39</v>
      </c>
      <c r="B260" s="99" t="s">
        <v>40</v>
      </c>
      <c r="C260" s="55" t="s">
        <v>160</v>
      </c>
      <c r="D260" s="40">
        <f>SUM(D261:D271)</f>
        <v>51843.600000000006</v>
      </c>
      <c r="E260" s="41">
        <f>SUM(E261:E271)</f>
        <v>0</v>
      </c>
      <c r="F260" s="40">
        <f t="shared" ref="F260:H260" si="128">SUM(F261:F271)</f>
        <v>51843.600000000006</v>
      </c>
      <c r="G260" s="41">
        <f t="shared" si="128"/>
        <v>0</v>
      </c>
      <c r="H260" s="41">
        <f t="shared" si="128"/>
        <v>0</v>
      </c>
      <c r="I260" s="100" t="s">
        <v>120</v>
      </c>
    </row>
    <row r="261" spans="1:9" x14ac:dyDescent="0.25">
      <c r="A261" s="98"/>
      <c r="B261" s="99"/>
      <c r="C261" s="55">
        <v>2016</v>
      </c>
      <c r="D261" s="41">
        <f>SUM(E261:H261)</f>
        <v>0</v>
      </c>
      <c r="E261" s="41">
        <f>E273</f>
        <v>0</v>
      </c>
      <c r="F261" s="41">
        <f>F273</f>
        <v>0</v>
      </c>
      <c r="G261" s="41">
        <f>G273</f>
        <v>0</v>
      </c>
      <c r="H261" s="41">
        <f>H273</f>
        <v>0</v>
      </c>
      <c r="I261" s="101"/>
    </row>
    <row r="262" spans="1:9" x14ac:dyDescent="0.25">
      <c r="A262" s="98"/>
      <c r="B262" s="99"/>
      <c r="C262" s="55">
        <v>2017</v>
      </c>
      <c r="D262" s="40">
        <f t="shared" ref="D262:D267" si="129">SUM(E262:H262)</f>
        <v>10489.2</v>
      </c>
      <c r="E262" s="41">
        <f t="shared" ref="E262:H267" si="130">E274</f>
        <v>0</v>
      </c>
      <c r="F262" s="40">
        <f t="shared" si="130"/>
        <v>10489.2</v>
      </c>
      <c r="G262" s="41">
        <f t="shared" si="130"/>
        <v>0</v>
      </c>
      <c r="H262" s="41">
        <f t="shared" si="130"/>
        <v>0</v>
      </c>
      <c r="I262" s="101"/>
    </row>
    <row r="263" spans="1:9" x14ac:dyDescent="0.25">
      <c r="A263" s="98"/>
      <c r="B263" s="99"/>
      <c r="C263" s="55">
        <v>2018</v>
      </c>
      <c r="D263" s="40">
        <f t="shared" si="129"/>
        <v>7596.4</v>
      </c>
      <c r="E263" s="41">
        <f t="shared" si="130"/>
        <v>0</v>
      </c>
      <c r="F263" s="40">
        <f t="shared" si="130"/>
        <v>7596.4</v>
      </c>
      <c r="G263" s="41">
        <f t="shared" si="130"/>
        <v>0</v>
      </c>
      <c r="H263" s="41">
        <f t="shared" si="130"/>
        <v>0</v>
      </c>
      <c r="I263" s="101"/>
    </row>
    <row r="264" spans="1:9" x14ac:dyDescent="0.25">
      <c r="A264" s="98"/>
      <c r="B264" s="99"/>
      <c r="C264" s="55">
        <v>2019</v>
      </c>
      <c r="D264" s="40">
        <f t="shared" si="129"/>
        <v>7029.5</v>
      </c>
      <c r="E264" s="41">
        <f t="shared" si="130"/>
        <v>0</v>
      </c>
      <c r="F264" s="40">
        <f t="shared" si="130"/>
        <v>7029.5</v>
      </c>
      <c r="G264" s="41">
        <f t="shared" si="130"/>
        <v>0</v>
      </c>
      <c r="H264" s="41">
        <f t="shared" si="130"/>
        <v>0</v>
      </c>
      <c r="I264" s="101"/>
    </row>
    <row r="265" spans="1:9" x14ac:dyDescent="0.25">
      <c r="A265" s="98"/>
      <c r="B265" s="99"/>
      <c r="C265" s="55">
        <v>2020</v>
      </c>
      <c r="D265" s="40">
        <f t="shared" si="129"/>
        <v>7494.9</v>
      </c>
      <c r="E265" s="41">
        <f t="shared" si="130"/>
        <v>0</v>
      </c>
      <c r="F265" s="40">
        <f t="shared" si="130"/>
        <v>7494.9</v>
      </c>
      <c r="G265" s="41">
        <f t="shared" si="130"/>
        <v>0</v>
      </c>
      <c r="H265" s="41">
        <f t="shared" si="130"/>
        <v>0</v>
      </c>
      <c r="I265" s="101"/>
    </row>
    <row r="266" spans="1:9" x14ac:dyDescent="0.25">
      <c r="A266" s="98"/>
      <c r="B266" s="99"/>
      <c r="C266" s="55">
        <v>2021</v>
      </c>
      <c r="D266" s="40">
        <f t="shared" si="129"/>
        <v>9752.4</v>
      </c>
      <c r="E266" s="41">
        <f t="shared" si="130"/>
        <v>0</v>
      </c>
      <c r="F266" s="40">
        <f t="shared" si="130"/>
        <v>9752.4</v>
      </c>
      <c r="G266" s="41">
        <f t="shared" si="130"/>
        <v>0</v>
      </c>
      <c r="H266" s="41">
        <f t="shared" si="130"/>
        <v>0</v>
      </c>
      <c r="I266" s="101"/>
    </row>
    <row r="267" spans="1:9" x14ac:dyDescent="0.25">
      <c r="A267" s="98"/>
      <c r="B267" s="99"/>
      <c r="C267" s="55">
        <v>2022</v>
      </c>
      <c r="D267" s="40">
        <f t="shared" si="129"/>
        <v>9481.2000000000007</v>
      </c>
      <c r="E267" s="41">
        <f t="shared" si="130"/>
        <v>0</v>
      </c>
      <c r="F267" s="40">
        <f t="shared" si="130"/>
        <v>9481.2000000000007</v>
      </c>
      <c r="G267" s="41">
        <f t="shared" si="130"/>
        <v>0</v>
      </c>
      <c r="H267" s="41">
        <f t="shared" si="130"/>
        <v>0</v>
      </c>
      <c r="I267" s="101"/>
    </row>
    <row r="268" spans="1:9" x14ac:dyDescent="0.25">
      <c r="A268" s="98"/>
      <c r="B268" s="99"/>
      <c r="C268" s="79">
        <v>2023</v>
      </c>
      <c r="D268" s="41">
        <f t="shared" ref="D268" si="131">SUM(E268:H268)</f>
        <v>0</v>
      </c>
      <c r="E268" s="41">
        <f>E280</f>
        <v>0</v>
      </c>
      <c r="F268" s="41">
        <f>F280</f>
        <v>0</v>
      </c>
      <c r="G268" s="41">
        <f>G280</f>
        <v>0</v>
      </c>
      <c r="H268" s="41">
        <f>H280</f>
        <v>0</v>
      </c>
      <c r="I268" s="101"/>
    </row>
    <row r="269" spans="1:9" x14ac:dyDescent="0.25">
      <c r="A269" s="98"/>
      <c r="B269" s="99"/>
      <c r="C269" s="79">
        <v>2024</v>
      </c>
      <c r="D269" s="41">
        <f t="shared" ref="D269:D271" si="132">SUM(E269:H269)</f>
        <v>0</v>
      </c>
      <c r="E269" s="41">
        <f t="shared" ref="E269:H269" si="133">E281</f>
        <v>0</v>
      </c>
      <c r="F269" s="41">
        <f t="shared" si="133"/>
        <v>0</v>
      </c>
      <c r="G269" s="41">
        <f t="shared" si="133"/>
        <v>0</v>
      </c>
      <c r="H269" s="41">
        <f t="shared" si="133"/>
        <v>0</v>
      </c>
      <c r="I269" s="101"/>
    </row>
    <row r="270" spans="1:9" x14ac:dyDescent="0.25">
      <c r="A270" s="98"/>
      <c r="B270" s="99"/>
      <c r="C270" s="87">
        <v>2025</v>
      </c>
      <c r="D270" s="41">
        <f t="shared" ref="D270" si="134">SUM(E270:H270)</f>
        <v>0</v>
      </c>
      <c r="E270" s="41">
        <f t="shared" ref="E270:H271" si="135">E282</f>
        <v>0</v>
      </c>
      <c r="F270" s="41">
        <f t="shared" si="135"/>
        <v>0</v>
      </c>
      <c r="G270" s="41">
        <f t="shared" si="135"/>
        <v>0</v>
      </c>
      <c r="H270" s="41">
        <f t="shared" si="135"/>
        <v>0</v>
      </c>
      <c r="I270" s="101"/>
    </row>
    <row r="271" spans="1:9" x14ac:dyDescent="0.25">
      <c r="A271" s="98"/>
      <c r="B271" s="99"/>
      <c r="C271" s="79">
        <v>2026</v>
      </c>
      <c r="D271" s="41">
        <f t="shared" si="132"/>
        <v>0</v>
      </c>
      <c r="E271" s="41">
        <f t="shared" si="135"/>
        <v>0</v>
      </c>
      <c r="F271" s="41">
        <f t="shared" si="135"/>
        <v>0</v>
      </c>
      <c r="G271" s="41">
        <f t="shared" si="135"/>
        <v>0</v>
      </c>
      <c r="H271" s="41">
        <f t="shared" si="135"/>
        <v>0</v>
      </c>
      <c r="I271" s="115"/>
    </row>
    <row r="272" spans="1:9" x14ac:dyDescent="0.25">
      <c r="A272" s="102" t="s">
        <v>41</v>
      </c>
      <c r="B272" s="100" t="s">
        <v>42</v>
      </c>
      <c r="C272" s="29" t="s">
        <v>160</v>
      </c>
      <c r="D272" s="10">
        <f>SUM(D273:D283)</f>
        <v>51843.600000000006</v>
      </c>
      <c r="E272" s="61">
        <f>SUM(E273:E283)</f>
        <v>0</v>
      </c>
      <c r="F272" s="60">
        <f t="shared" ref="F272:H272" si="136">SUM(F273:F283)</f>
        <v>51843.600000000006</v>
      </c>
      <c r="G272" s="61">
        <f t="shared" si="136"/>
        <v>0</v>
      </c>
      <c r="H272" s="61">
        <f t="shared" si="136"/>
        <v>0</v>
      </c>
      <c r="I272" s="13"/>
    </row>
    <row r="273" spans="1:9" x14ac:dyDescent="0.25">
      <c r="A273" s="102"/>
      <c r="B273" s="101"/>
      <c r="C273" s="16">
        <v>2016</v>
      </c>
      <c r="D273" s="5">
        <f>SUM(E273:H273)</f>
        <v>0</v>
      </c>
      <c r="E273" s="63">
        <v>0</v>
      </c>
      <c r="F273" s="63">
        <v>0</v>
      </c>
      <c r="G273" s="63">
        <v>0</v>
      </c>
      <c r="H273" s="63">
        <v>0</v>
      </c>
      <c r="I273" s="13"/>
    </row>
    <row r="274" spans="1:9" x14ac:dyDescent="0.25">
      <c r="A274" s="102"/>
      <c r="B274" s="101"/>
      <c r="C274" s="16">
        <v>2017</v>
      </c>
      <c r="D274" s="7">
        <f t="shared" ref="D274:D279" si="137">SUM(E274:H274)</f>
        <v>10489.2</v>
      </c>
      <c r="E274" s="63">
        <v>0</v>
      </c>
      <c r="F274" s="62">
        <v>10489.2</v>
      </c>
      <c r="G274" s="63">
        <v>0</v>
      </c>
      <c r="H274" s="63">
        <v>0</v>
      </c>
      <c r="I274" s="13"/>
    </row>
    <row r="275" spans="1:9" x14ac:dyDescent="0.25">
      <c r="A275" s="102"/>
      <c r="B275" s="101"/>
      <c r="C275" s="16">
        <v>2018</v>
      </c>
      <c r="D275" s="7">
        <f t="shared" si="137"/>
        <v>7596.4</v>
      </c>
      <c r="E275" s="63">
        <v>0</v>
      </c>
      <c r="F275" s="62">
        <v>7596.4</v>
      </c>
      <c r="G275" s="63">
        <v>0</v>
      </c>
      <c r="H275" s="63">
        <v>0</v>
      </c>
      <c r="I275" s="13"/>
    </row>
    <row r="276" spans="1:9" x14ac:dyDescent="0.25">
      <c r="A276" s="102"/>
      <c r="B276" s="101"/>
      <c r="C276" s="16">
        <v>2019</v>
      </c>
      <c r="D276" s="7">
        <f t="shared" si="137"/>
        <v>7029.5</v>
      </c>
      <c r="E276" s="63">
        <v>0</v>
      </c>
      <c r="F276" s="62">
        <v>7029.5</v>
      </c>
      <c r="G276" s="63">
        <v>0</v>
      </c>
      <c r="H276" s="63">
        <v>0</v>
      </c>
      <c r="I276" s="13"/>
    </row>
    <row r="277" spans="1:9" x14ac:dyDescent="0.25">
      <c r="A277" s="102"/>
      <c r="B277" s="101"/>
      <c r="C277" s="16">
        <v>2020</v>
      </c>
      <c r="D277" s="7">
        <f t="shared" si="137"/>
        <v>7494.9</v>
      </c>
      <c r="E277" s="63">
        <v>0</v>
      </c>
      <c r="F277" s="62">
        <v>7494.9</v>
      </c>
      <c r="G277" s="63">
        <v>0</v>
      </c>
      <c r="H277" s="63">
        <v>0</v>
      </c>
      <c r="I277" s="13"/>
    </row>
    <row r="278" spans="1:9" x14ac:dyDescent="0.25">
      <c r="A278" s="102"/>
      <c r="B278" s="101"/>
      <c r="C278" s="16">
        <v>2021</v>
      </c>
      <c r="D278" s="7">
        <f t="shared" si="137"/>
        <v>9752.4</v>
      </c>
      <c r="E278" s="63">
        <v>0</v>
      </c>
      <c r="F278" s="62">
        <v>9752.4</v>
      </c>
      <c r="G278" s="63">
        <v>0</v>
      </c>
      <c r="H278" s="63">
        <v>0</v>
      </c>
      <c r="I278" s="13"/>
    </row>
    <row r="279" spans="1:9" x14ac:dyDescent="0.25">
      <c r="A279" s="102"/>
      <c r="B279" s="101"/>
      <c r="C279" s="16">
        <v>2022</v>
      </c>
      <c r="D279" s="7">
        <f t="shared" si="137"/>
        <v>9481.2000000000007</v>
      </c>
      <c r="E279" s="63">
        <v>0</v>
      </c>
      <c r="F279" s="62">
        <v>9481.2000000000007</v>
      </c>
      <c r="G279" s="63">
        <v>0</v>
      </c>
      <c r="H279" s="63">
        <v>0</v>
      </c>
      <c r="I279" s="13"/>
    </row>
    <row r="280" spans="1:9" ht="15.75" x14ac:dyDescent="0.25">
      <c r="A280" s="102"/>
      <c r="B280" s="101"/>
      <c r="C280" s="16">
        <v>2023</v>
      </c>
      <c r="D280" s="5">
        <f t="shared" ref="D280" si="138">SUM(E280:H280)</f>
        <v>0</v>
      </c>
      <c r="E280" s="63">
        <v>0</v>
      </c>
      <c r="F280" s="63">
        <v>0</v>
      </c>
      <c r="G280" s="63">
        <v>0</v>
      </c>
      <c r="H280" s="63">
        <v>0</v>
      </c>
      <c r="I280" s="17"/>
    </row>
    <row r="281" spans="1:9" x14ac:dyDescent="0.25">
      <c r="A281" s="102"/>
      <c r="B281" s="101"/>
      <c r="C281" s="16">
        <v>2024</v>
      </c>
      <c r="D281" s="5">
        <f t="shared" ref="D281:D283" si="139">SUM(E281:H281)</f>
        <v>0</v>
      </c>
      <c r="E281" s="63">
        <v>0</v>
      </c>
      <c r="F281" s="63">
        <v>0</v>
      </c>
      <c r="G281" s="63">
        <v>0</v>
      </c>
      <c r="H281" s="63">
        <v>0</v>
      </c>
      <c r="I281" s="13"/>
    </row>
    <row r="282" spans="1:9" x14ac:dyDescent="0.25">
      <c r="A282" s="102"/>
      <c r="B282" s="101"/>
      <c r="C282" s="16">
        <v>2025</v>
      </c>
      <c r="D282" s="5">
        <f t="shared" ref="D282" si="140">SUM(E282:H282)</f>
        <v>0</v>
      </c>
      <c r="E282" s="63">
        <v>0</v>
      </c>
      <c r="F282" s="63">
        <v>0</v>
      </c>
      <c r="G282" s="63">
        <v>0</v>
      </c>
      <c r="H282" s="63">
        <v>0</v>
      </c>
      <c r="I282" s="13"/>
    </row>
    <row r="283" spans="1:9" ht="15.75" x14ac:dyDescent="0.25">
      <c r="A283" s="102"/>
      <c r="B283" s="115"/>
      <c r="C283" s="16">
        <v>2026</v>
      </c>
      <c r="D283" s="5">
        <f t="shared" si="139"/>
        <v>0</v>
      </c>
      <c r="E283" s="63">
        <v>0</v>
      </c>
      <c r="F283" s="63">
        <v>0</v>
      </c>
      <c r="G283" s="63">
        <v>0</v>
      </c>
      <c r="H283" s="63">
        <v>0</v>
      </c>
      <c r="I283" s="17"/>
    </row>
    <row r="284" spans="1:9" x14ac:dyDescent="0.25">
      <c r="A284" s="98" t="s">
        <v>43</v>
      </c>
      <c r="B284" s="99" t="s">
        <v>44</v>
      </c>
      <c r="C284" s="55" t="s">
        <v>160</v>
      </c>
      <c r="D284" s="41">
        <f>SUM(D285:D295)</f>
        <v>237.7</v>
      </c>
      <c r="E284" s="41">
        <f>SUM(E285:E295)</f>
        <v>0</v>
      </c>
      <c r="F284" s="41">
        <f t="shared" ref="F284" si="141">SUM(F285:F295)</f>
        <v>237.7</v>
      </c>
      <c r="G284" s="41">
        <f t="shared" ref="G284" si="142">SUM(G285:G295)</f>
        <v>0</v>
      </c>
      <c r="H284" s="41">
        <f t="shared" ref="H284" si="143">SUM(H285:H295)</f>
        <v>0</v>
      </c>
      <c r="I284" s="100" t="s">
        <v>120</v>
      </c>
    </row>
    <row r="285" spans="1:9" x14ac:dyDescent="0.25">
      <c r="A285" s="98"/>
      <c r="B285" s="99"/>
      <c r="C285" s="55">
        <v>2016</v>
      </c>
      <c r="D285" s="41">
        <f>SUM(E285:H285)</f>
        <v>0</v>
      </c>
      <c r="E285" s="41">
        <v>0</v>
      </c>
      <c r="F285" s="41">
        <v>0</v>
      </c>
      <c r="G285" s="41">
        <v>0</v>
      </c>
      <c r="H285" s="41">
        <v>0</v>
      </c>
      <c r="I285" s="101"/>
    </row>
    <row r="286" spans="1:9" x14ac:dyDescent="0.25">
      <c r="A286" s="98"/>
      <c r="B286" s="99"/>
      <c r="C286" s="55">
        <v>2017</v>
      </c>
      <c r="D286" s="41">
        <f t="shared" ref="D286:D291" si="144">SUM(E286:H286)</f>
        <v>0</v>
      </c>
      <c r="E286" s="41">
        <v>0</v>
      </c>
      <c r="F286" s="41">
        <v>0</v>
      </c>
      <c r="G286" s="41">
        <v>0</v>
      </c>
      <c r="H286" s="41">
        <v>0</v>
      </c>
      <c r="I286" s="101"/>
    </row>
    <row r="287" spans="1:9" x14ac:dyDescent="0.25">
      <c r="A287" s="98"/>
      <c r="B287" s="99"/>
      <c r="C287" s="55">
        <v>2018</v>
      </c>
      <c r="D287" s="41">
        <f t="shared" si="144"/>
        <v>196.1</v>
      </c>
      <c r="E287" s="41">
        <v>0</v>
      </c>
      <c r="F287" s="41">
        <v>196.1</v>
      </c>
      <c r="G287" s="41">
        <v>0</v>
      </c>
      <c r="H287" s="41">
        <v>0</v>
      </c>
      <c r="I287" s="101"/>
    </row>
    <row r="288" spans="1:9" x14ac:dyDescent="0.25">
      <c r="A288" s="98"/>
      <c r="B288" s="99"/>
      <c r="C288" s="55">
        <v>2019</v>
      </c>
      <c r="D288" s="41">
        <f t="shared" si="144"/>
        <v>21.4</v>
      </c>
      <c r="E288" s="41">
        <v>0</v>
      </c>
      <c r="F288" s="41">
        <v>21.4</v>
      </c>
      <c r="G288" s="41">
        <v>0</v>
      </c>
      <c r="H288" s="41">
        <v>0</v>
      </c>
      <c r="I288" s="101"/>
    </row>
    <row r="289" spans="1:15" x14ac:dyDescent="0.25">
      <c r="A289" s="98"/>
      <c r="B289" s="99"/>
      <c r="C289" s="55">
        <v>2020</v>
      </c>
      <c r="D289" s="41">
        <f t="shared" si="144"/>
        <v>20.2</v>
      </c>
      <c r="E289" s="41">
        <v>0</v>
      </c>
      <c r="F289" s="41">
        <v>20.2</v>
      </c>
      <c r="G289" s="41">
        <v>0</v>
      </c>
      <c r="H289" s="41">
        <v>0</v>
      </c>
      <c r="I289" s="101"/>
    </row>
    <row r="290" spans="1:15" x14ac:dyDescent="0.25">
      <c r="A290" s="98"/>
      <c r="B290" s="99"/>
      <c r="C290" s="55">
        <v>2021</v>
      </c>
      <c r="D290" s="41">
        <f t="shared" si="144"/>
        <v>0</v>
      </c>
      <c r="E290" s="41">
        <v>0</v>
      </c>
      <c r="F290" s="41">
        <v>0</v>
      </c>
      <c r="G290" s="41">
        <v>0</v>
      </c>
      <c r="H290" s="41">
        <v>0</v>
      </c>
      <c r="I290" s="101"/>
    </row>
    <row r="291" spans="1:15" x14ac:dyDescent="0.25">
      <c r="A291" s="98"/>
      <c r="B291" s="99"/>
      <c r="C291" s="55">
        <v>2022</v>
      </c>
      <c r="D291" s="41">
        <f t="shared" si="144"/>
        <v>0</v>
      </c>
      <c r="E291" s="41">
        <v>0</v>
      </c>
      <c r="F291" s="41">
        <v>0</v>
      </c>
      <c r="G291" s="41">
        <v>0</v>
      </c>
      <c r="H291" s="41">
        <v>0</v>
      </c>
      <c r="I291" s="101"/>
    </row>
    <row r="292" spans="1:15" x14ac:dyDescent="0.25">
      <c r="A292" s="98"/>
      <c r="B292" s="99"/>
      <c r="C292" s="79">
        <v>2023</v>
      </c>
      <c r="D292" s="41">
        <f t="shared" ref="D292" si="145">SUM(E292:H292)</f>
        <v>0</v>
      </c>
      <c r="E292" s="41">
        <v>0</v>
      </c>
      <c r="F292" s="41">
        <v>0</v>
      </c>
      <c r="G292" s="41">
        <v>0</v>
      </c>
      <c r="H292" s="41">
        <v>0</v>
      </c>
      <c r="I292" s="101"/>
    </row>
    <row r="293" spans="1:15" x14ac:dyDescent="0.25">
      <c r="A293" s="98"/>
      <c r="B293" s="99"/>
      <c r="C293" s="79">
        <v>2024</v>
      </c>
      <c r="D293" s="41">
        <f t="shared" ref="D293:D295" si="146">SUM(E293:H293)</f>
        <v>0</v>
      </c>
      <c r="E293" s="41">
        <v>0</v>
      </c>
      <c r="F293" s="41">
        <v>0</v>
      </c>
      <c r="G293" s="41">
        <v>0</v>
      </c>
      <c r="H293" s="41">
        <v>0</v>
      </c>
      <c r="I293" s="101"/>
    </row>
    <row r="294" spans="1:15" x14ac:dyDescent="0.25">
      <c r="A294" s="98"/>
      <c r="B294" s="99"/>
      <c r="C294" s="87">
        <v>2025</v>
      </c>
      <c r="D294" s="41">
        <f t="shared" ref="D294" si="147">SUM(E294:H294)</f>
        <v>0</v>
      </c>
      <c r="E294" s="41">
        <v>0</v>
      </c>
      <c r="F294" s="41">
        <v>0</v>
      </c>
      <c r="G294" s="41">
        <v>0</v>
      </c>
      <c r="H294" s="41">
        <v>0</v>
      </c>
      <c r="I294" s="101"/>
    </row>
    <row r="295" spans="1:15" x14ac:dyDescent="0.25">
      <c r="A295" s="98"/>
      <c r="B295" s="99"/>
      <c r="C295" s="79">
        <v>2026</v>
      </c>
      <c r="D295" s="41">
        <f t="shared" si="146"/>
        <v>0</v>
      </c>
      <c r="E295" s="41">
        <v>0</v>
      </c>
      <c r="F295" s="41">
        <v>0</v>
      </c>
      <c r="G295" s="41">
        <v>0</v>
      </c>
      <c r="H295" s="41">
        <v>0</v>
      </c>
      <c r="I295" s="115"/>
    </row>
    <row r="296" spans="1:15" s="82" customFormat="1" ht="15" customHeight="1" x14ac:dyDescent="0.25">
      <c r="A296" s="119">
        <v>2</v>
      </c>
      <c r="B296" s="119" t="s">
        <v>45</v>
      </c>
      <c r="C296" s="68" t="s">
        <v>160</v>
      </c>
      <c r="D296" s="69">
        <f>SUM(D297:D307)</f>
        <v>892138.40000000014</v>
      </c>
      <c r="E296" s="69">
        <f>SUM(E297:E307)</f>
        <v>14833.2</v>
      </c>
      <c r="F296" s="69">
        <f>SUM(F297:F307)</f>
        <v>87637.099999999991</v>
      </c>
      <c r="G296" s="69">
        <f>SUM(G297:G307)</f>
        <v>789668.1</v>
      </c>
      <c r="H296" s="70">
        <f t="shared" ref="H296" si="148">SUM(H297:H303)</f>
        <v>0</v>
      </c>
      <c r="I296" s="116" t="s">
        <v>120</v>
      </c>
      <c r="K296" s="83">
        <f>D308+D368+D452+D572+D620+D668+D716+D764+D800+D812+D848</f>
        <v>892138.4</v>
      </c>
      <c r="L296" s="83">
        <f>L308+L368+L452+L572+L620+L668+L716+L764+L800+L812+L848</f>
        <v>513415.7</v>
      </c>
      <c r="N296" s="84">
        <f>K296-379088.3</f>
        <v>513050.10000000003</v>
      </c>
      <c r="O296" s="84">
        <f>N296-L296</f>
        <v>-365.59999999997672</v>
      </c>
    </row>
    <row r="297" spans="1:15" s="82" customFormat="1" x14ac:dyDescent="0.25">
      <c r="A297" s="120"/>
      <c r="B297" s="120"/>
      <c r="C297" s="68">
        <v>2016</v>
      </c>
      <c r="D297" s="69">
        <f>SUM(E297:H297)</f>
        <v>88893.7</v>
      </c>
      <c r="E297" s="70">
        <f t="shared" ref="E297:H304" si="149">E309+E369+E453+E573+E621+E669+E717+E765+E801+E813+E849</f>
        <v>0</v>
      </c>
      <c r="F297" s="69">
        <f t="shared" si="149"/>
        <v>11109.4</v>
      </c>
      <c r="G297" s="69">
        <f t="shared" si="149"/>
        <v>77784.3</v>
      </c>
      <c r="H297" s="70">
        <f t="shared" si="149"/>
        <v>0</v>
      </c>
      <c r="I297" s="117"/>
      <c r="K297" s="84">
        <f>K308+K368+K452+K572+K620+K668+K716+K764+D800+D812+D848</f>
        <v>892138.40000000014</v>
      </c>
    </row>
    <row r="298" spans="1:15" s="82" customFormat="1" x14ac:dyDescent="0.25">
      <c r="A298" s="120"/>
      <c r="B298" s="120"/>
      <c r="C298" s="68">
        <v>2017</v>
      </c>
      <c r="D298" s="69">
        <f t="shared" ref="D298:D303" si="150">SUM(E298:H298)</f>
        <v>82315.799999999988</v>
      </c>
      <c r="E298" s="70">
        <f t="shared" si="149"/>
        <v>0</v>
      </c>
      <c r="F298" s="69">
        <f t="shared" si="149"/>
        <v>8441.7000000000007</v>
      </c>
      <c r="G298" s="69">
        <f t="shared" si="149"/>
        <v>73874.099999999991</v>
      </c>
      <c r="H298" s="70">
        <f t="shared" si="149"/>
        <v>0</v>
      </c>
      <c r="I298" s="117"/>
      <c r="K298" s="83">
        <f>F302-9961.2</f>
        <v>4180.7999999999993</v>
      </c>
    </row>
    <row r="299" spans="1:15" s="82" customFormat="1" x14ac:dyDescent="0.25">
      <c r="A299" s="120"/>
      <c r="B299" s="120"/>
      <c r="C299" s="68">
        <v>2018</v>
      </c>
      <c r="D299" s="69">
        <f t="shared" si="150"/>
        <v>61266.099999999991</v>
      </c>
      <c r="E299" s="70">
        <f t="shared" si="149"/>
        <v>0</v>
      </c>
      <c r="F299" s="69">
        <f t="shared" si="149"/>
        <v>17052.099999999999</v>
      </c>
      <c r="G299" s="69">
        <f t="shared" si="149"/>
        <v>44213.999999999993</v>
      </c>
      <c r="H299" s="70">
        <f t="shared" si="149"/>
        <v>0</v>
      </c>
      <c r="I299" s="117"/>
      <c r="J299" s="85"/>
    </row>
    <row r="300" spans="1:15" s="82" customFormat="1" x14ac:dyDescent="0.25">
      <c r="A300" s="120"/>
      <c r="B300" s="120"/>
      <c r="C300" s="68">
        <v>2019</v>
      </c>
      <c r="D300" s="69">
        <f>SUM(E300:H300)</f>
        <v>82517.899999999994</v>
      </c>
      <c r="E300" s="69">
        <f t="shared" si="149"/>
        <v>2712.6</v>
      </c>
      <c r="F300" s="69">
        <f t="shared" si="149"/>
        <v>12673.3</v>
      </c>
      <c r="G300" s="69">
        <f t="shared" si="149"/>
        <v>67132</v>
      </c>
      <c r="H300" s="70">
        <f t="shared" si="149"/>
        <v>0</v>
      </c>
      <c r="I300" s="117"/>
    </row>
    <row r="301" spans="1:15" s="82" customFormat="1" x14ac:dyDescent="0.25">
      <c r="A301" s="120"/>
      <c r="B301" s="120"/>
      <c r="C301" s="68">
        <v>2020</v>
      </c>
      <c r="D301" s="69">
        <f t="shared" si="150"/>
        <v>87513.499999999971</v>
      </c>
      <c r="E301" s="70">
        <f t="shared" si="149"/>
        <v>0</v>
      </c>
      <c r="F301" s="69">
        <f t="shared" si="149"/>
        <v>7017.4</v>
      </c>
      <c r="G301" s="69">
        <f t="shared" si="149"/>
        <v>80496.099999999977</v>
      </c>
      <c r="H301" s="70">
        <f t="shared" si="149"/>
        <v>0</v>
      </c>
      <c r="I301" s="117"/>
    </row>
    <row r="302" spans="1:15" s="82" customFormat="1" x14ac:dyDescent="0.25">
      <c r="A302" s="120"/>
      <c r="B302" s="120"/>
      <c r="C302" s="68">
        <v>2021</v>
      </c>
      <c r="D302" s="69">
        <f>SUM(E302:H302)</f>
        <v>222139.70000000004</v>
      </c>
      <c r="E302" s="69">
        <f t="shared" si="149"/>
        <v>11822.2</v>
      </c>
      <c r="F302" s="69">
        <f t="shared" si="149"/>
        <v>14142</v>
      </c>
      <c r="G302" s="69">
        <f t="shared" si="149"/>
        <v>196175.50000000003</v>
      </c>
      <c r="H302" s="70">
        <f t="shared" si="149"/>
        <v>0</v>
      </c>
      <c r="I302" s="117"/>
    </row>
    <row r="303" spans="1:15" s="82" customFormat="1" x14ac:dyDescent="0.25">
      <c r="A303" s="120"/>
      <c r="B303" s="120"/>
      <c r="C303" s="68">
        <v>2022</v>
      </c>
      <c r="D303" s="69">
        <f t="shared" si="150"/>
        <v>267491.7</v>
      </c>
      <c r="E303" s="70">
        <f t="shared" si="149"/>
        <v>298.39999999999998</v>
      </c>
      <c r="F303" s="70">
        <f t="shared" si="149"/>
        <v>17201.2</v>
      </c>
      <c r="G303" s="69">
        <f t="shared" si="149"/>
        <v>249992.1</v>
      </c>
      <c r="H303" s="70">
        <f t="shared" si="149"/>
        <v>0</v>
      </c>
      <c r="I303" s="118"/>
    </row>
    <row r="304" spans="1:15" s="82" customFormat="1" x14ac:dyDescent="0.25">
      <c r="A304" s="120"/>
      <c r="B304" s="120"/>
      <c r="C304" s="68">
        <v>2023</v>
      </c>
      <c r="D304" s="70">
        <f t="shared" ref="D304" si="151">SUM(E304:H304)</f>
        <v>0</v>
      </c>
      <c r="E304" s="70">
        <f t="shared" si="149"/>
        <v>0</v>
      </c>
      <c r="F304" s="70">
        <f t="shared" si="149"/>
        <v>0</v>
      </c>
      <c r="G304" s="70">
        <f t="shared" si="149"/>
        <v>0</v>
      </c>
      <c r="H304" s="70">
        <f t="shared" si="149"/>
        <v>0</v>
      </c>
      <c r="I304" s="86"/>
    </row>
    <row r="305" spans="1:12" s="82" customFormat="1" x14ac:dyDescent="0.25">
      <c r="A305" s="120"/>
      <c r="B305" s="120"/>
      <c r="C305" s="68">
        <v>2024</v>
      </c>
      <c r="D305" s="70">
        <f t="shared" ref="D305:D307" si="152">SUM(E305:H305)</f>
        <v>0</v>
      </c>
      <c r="E305" s="70">
        <f t="shared" ref="E305:H305" si="153">E317+E377+E461+E581+E629+E677+E725+E773+E809+E821+E857</f>
        <v>0</v>
      </c>
      <c r="F305" s="70">
        <f t="shared" si="153"/>
        <v>0</v>
      </c>
      <c r="G305" s="70">
        <f t="shared" si="153"/>
        <v>0</v>
      </c>
      <c r="H305" s="70">
        <f t="shared" si="153"/>
        <v>0</v>
      </c>
      <c r="I305" s="86"/>
    </row>
    <row r="306" spans="1:12" s="82" customFormat="1" x14ac:dyDescent="0.25">
      <c r="A306" s="120"/>
      <c r="B306" s="120"/>
      <c r="C306" s="68">
        <v>2025</v>
      </c>
      <c r="D306" s="70">
        <f t="shared" ref="D306" si="154">SUM(E306:H306)</f>
        <v>0</v>
      </c>
      <c r="E306" s="70">
        <f t="shared" ref="E306:H307" si="155">E318+E378+E462+E582+E630+E678+E726+E774+E810+E822+E858</f>
        <v>0</v>
      </c>
      <c r="F306" s="70">
        <f t="shared" si="155"/>
        <v>0</v>
      </c>
      <c r="G306" s="70">
        <f t="shared" si="155"/>
        <v>0</v>
      </c>
      <c r="H306" s="70">
        <f t="shared" si="155"/>
        <v>0</v>
      </c>
      <c r="I306" s="92"/>
    </row>
    <row r="307" spans="1:12" s="82" customFormat="1" x14ac:dyDescent="0.25">
      <c r="A307" s="121"/>
      <c r="B307" s="121"/>
      <c r="C307" s="68">
        <v>2026</v>
      </c>
      <c r="D307" s="70">
        <f t="shared" si="152"/>
        <v>0</v>
      </c>
      <c r="E307" s="70">
        <f t="shared" si="155"/>
        <v>0</v>
      </c>
      <c r="F307" s="70">
        <f t="shared" si="155"/>
        <v>0</v>
      </c>
      <c r="G307" s="70">
        <f t="shared" si="155"/>
        <v>0</v>
      </c>
      <c r="H307" s="70">
        <f t="shared" si="155"/>
        <v>0</v>
      </c>
      <c r="I307" s="86"/>
    </row>
    <row r="308" spans="1:12" x14ac:dyDescent="0.25">
      <c r="A308" s="98" t="s">
        <v>46</v>
      </c>
      <c r="B308" s="111" t="s">
        <v>47</v>
      </c>
      <c r="C308" s="55" t="s">
        <v>160</v>
      </c>
      <c r="D308" s="40">
        <f>SUM(D309:D319)</f>
        <v>11868.3</v>
      </c>
      <c r="E308" s="40">
        <f>SUM(E309:E319)</f>
        <v>5000</v>
      </c>
      <c r="F308" s="40">
        <f t="shared" ref="F308:H308" si="156">SUM(F309:F319)</f>
        <v>5248.0999999999995</v>
      </c>
      <c r="G308" s="40">
        <f t="shared" si="156"/>
        <v>1620.2</v>
      </c>
      <c r="H308" s="41">
        <f t="shared" si="156"/>
        <v>0</v>
      </c>
      <c r="I308" s="100" t="s">
        <v>120</v>
      </c>
      <c r="K308" s="49">
        <f>D320+D332+D344+D356</f>
        <v>11868.3</v>
      </c>
      <c r="L308" s="49">
        <f>D308-5763.3</f>
        <v>6104.9999999999991</v>
      </c>
    </row>
    <row r="309" spans="1:12" x14ac:dyDescent="0.25">
      <c r="A309" s="98"/>
      <c r="B309" s="112"/>
      <c r="C309" s="55">
        <v>2016</v>
      </c>
      <c r="D309" s="40">
        <f>SUM(E309:H309)</f>
        <v>1999.5</v>
      </c>
      <c r="E309" s="41">
        <f t="shared" ref="E309:H316" si="157">E321+E333+E345+E357</f>
        <v>0</v>
      </c>
      <c r="F309" s="40">
        <f t="shared" si="157"/>
        <v>1600</v>
      </c>
      <c r="G309" s="40">
        <f t="shared" si="157"/>
        <v>399.5</v>
      </c>
      <c r="H309" s="41">
        <f t="shared" si="157"/>
        <v>0</v>
      </c>
      <c r="I309" s="101"/>
    </row>
    <row r="310" spans="1:12" x14ac:dyDescent="0.25">
      <c r="A310" s="98"/>
      <c r="B310" s="112"/>
      <c r="C310" s="55">
        <v>2017</v>
      </c>
      <c r="D310" s="40">
        <f t="shared" ref="D310:D315" si="158">SUM(E310:H310)</f>
        <v>1849.9</v>
      </c>
      <c r="E310" s="41">
        <f t="shared" si="157"/>
        <v>0</v>
      </c>
      <c r="F310" s="40">
        <f t="shared" si="157"/>
        <v>1049.2</v>
      </c>
      <c r="G310" s="40">
        <f t="shared" si="157"/>
        <v>800.7</v>
      </c>
      <c r="H310" s="41">
        <f t="shared" si="157"/>
        <v>0</v>
      </c>
      <c r="I310" s="101"/>
    </row>
    <row r="311" spans="1:12" x14ac:dyDescent="0.25">
      <c r="A311" s="98"/>
      <c r="B311" s="112"/>
      <c r="C311" s="55">
        <v>2018</v>
      </c>
      <c r="D311" s="40">
        <f t="shared" si="158"/>
        <v>1818.6</v>
      </c>
      <c r="E311" s="41">
        <f t="shared" si="157"/>
        <v>0</v>
      </c>
      <c r="F311" s="40">
        <f t="shared" si="157"/>
        <v>1818.6</v>
      </c>
      <c r="G311" s="41">
        <f t="shared" si="157"/>
        <v>0</v>
      </c>
      <c r="H311" s="41">
        <f t="shared" si="157"/>
        <v>0</v>
      </c>
      <c r="I311" s="101"/>
    </row>
    <row r="312" spans="1:12" x14ac:dyDescent="0.25">
      <c r="A312" s="98"/>
      <c r="B312" s="112"/>
      <c r="C312" s="55">
        <v>2019</v>
      </c>
      <c r="D312" s="40">
        <f t="shared" si="158"/>
        <v>95.3</v>
      </c>
      <c r="E312" s="41">
        <f t="shared" si="157"/>
        <v>0</v>
      </c>
      <c r="F312" s="41">
        <f t="shared" si="157"/>
        <v>95.3</v>
      </c>
      <c r="G312" s="41">
        <f t="shared" si="157"/>
        <v>0</v>
      </c>
      <c r="H312" s="41">
        <f t="shared" si="157"/>
        <v>0</v>
      </c>
      <c r="I312" s="101"/>
    </row>
    <row r="313" spans="1:12" x14ac:dyDescent="0.25">
      <c r="A313" s="98"/>
      <c r="B313" s="112"/>
      <c r="C313" s="55">
        <v>2020</v>
      </c>
      <c r="D313" s="40">
        <f t="shared" si="158"/>
        <v>940</v>
      </c>
      <c r="E313" s="41">
        <f t="shared" si="157"/>
        <v>0</v>
      </c>
      <c r="F313" s="41">
        <f t="shared" si="157"/>
        <v>520</v>
      </c>
      <c r="G313" s="41">
        <f t="shared" si="157"/>
        <v>420</v>
      </c>
      <c r="H313" s="41">
        <f t="shared" si="157"/>
        <v>0</v>
      </c>
      <c r="I313" s="101"/>
    </row>
    <row r="314" spans="1:12" x14ac:dyDescent="0.25">
      <c r="A314" s="98"/>
      <c r="B314" s="112"/>
      <c r="C314" s="55">
        <v>2021</v>
      </c>
      <c r="D314" s="40">
        <f t="shared" si="158"/>
        <v>5165</v>
      </c>
      <c r="E314" s="40">
        <f t="shared" si="157"/>
        <v>5000</v>
      </c>
      <c r="F314" s="41">
        <f t="shared" si="157"/>
        <v>165</v>
      </c>
      <c r="G314" s="41">
        <f t="shared" si="157"/>
        <v>0</v>
      </c>
      <c r="H314" s="41">
        <f t="shared" si="157"/>
        <v>0</v>
      </c>
      <c r="I314" s="101"/>
    </row>
    <row r="315" spans="1:12" x14ac:dyDescent="0.25">
      <c r="A315" s="98"/>
      <c r="B315" s="112"/>
      <c r="C315" s="55">
        <v>2022</v>
      </c>
      <c r="D315" s="41">
        <f t="shared" si="158"/>
        <v>0</v>
      </c>
      <c r="E315" s="41">
        <f t="shared" si="157"/>
        <v>0</v>
      </c>
      <c r="F315" s="41">
        <f t="shared" si="157"/>
        <v>0</v>
      </c>
      <c r="G315" s="41">
        <f t="shared" si="157"/>
        <v>0</v>
      </c>
      <c r="H315" s="41">
        <f t="shared" si="157"/>
        <v>0</v>
      </c>
      <c r="I315" s="101"/>
    </row>
    <row r="316" spans="1:12" x14ac:dyDescent="0.25">
      <c r="A316" s="98"/>
      <c r="B316" s="112"/>
      <c r="C316" s="79">
        <v>2023</v>
      </c>
      <c r="D316" s="41">
        <f t="shared" ref="D316" si="159">SUM(E316:H316)</f>
        <v>0</v>
      </c>
      <c r="E316" s="41">
        <f t="shared" si="157"/>
        <v>0</v>
      </c>
      <c r="F316" s="41">
        <f t="shared" si="157"/>
        <v>0</v>
      </c>
      <c r="G316" s="41">
        <f t="shared" si="157"/>
        <v>0</v>
      </c>
      <c r="H316" s="41">
        <f t="shared" si="157"/>
        <v>0</v>
      </c>
      <c r="I316" s="101"/>
    </row>
    <row r="317" spans="1:12" x14ac:dyDescent="0.25">
      <c r="A317" s="98"/>
      <c r="B317" s="112"/>
      <c r="C317" s="79">
        <v>2024</v>
      </c>
      <c r="D317" s="41">
        <f t="shared" ref="D317:D319" si="160">SUM(E317:H317)</f>
        <v>0</v>
      </c>
      <c r="E317" s="41">
        <f t="shared" ref="E317:H317" si="161">E329+E341+E353+E365</f>
        <v>0</v>
      </c>
      <c r="F317" s="41">
        <f t="shared" si="161"/>
        <v>0</v>
      </c>
      <c r="G317" s="41">
        <f t="shared" si="161"/>
        <v>0</v>
      </c>
      <c r="H317" s="41">
        <f t="shared" si="161"/>
        <v>0</v>
      </c>
      <c r="I317" s="101"/>
    </row>
    <row r="318" spans="1:12" x14ac:dyDescent="0.25">
      <c r="A318" s="98"/>
      <c r="B318" s="112"/>
      <c r="C318" s="87">
        <v>2025</v>
      </c>
      <c r="D318" s="41">
        <f t="shared" ref="D318" si="162">SUM(E318:H318)</f>
        <v>0</v>
      </c>
      <c r="E318" s="41">
        <f t="shared" ref="E318:H319" si="163">E330+E342+E354+E366</f>
        <v>0</v>
      </c>
      <c r="F318" s="41">
        <f t="shared" si="163"/>
        <v>0</v>
      </c>
      <c r="G318" s="41">
        <f t="shared" si="163"/>
        <v>0</v>
      </c>
      <c r="H318" s="41">
        <f t="shared" si="163"/>
        <v>0</v>
      </c>
      <c r="I318" s="101"/>
    </row>
    <row r="319" spans="1:12" x14ac:dyDescent="0.25">
      <c r="A319" s="98"/>
      <c r="B319" s="113"/>
      <c r="C319" s="79">
        <v>2026</v>
      </c>
      <c r="D319" s="41">
        <f t="shared" si="160"/>
        <v>0</v>
      </c>
      <c r="E319" s="41">
        <f t="shared" si="163"/>
        <v>0</v>
      </c>
      <c r="F319" s="41">
        <f t="shared" si="163"/>
        <v>0</v>
      </c>
      <c r="G319" s="41">
        <f t="shared" si="163"/>
        <v>0</v>
      </c>
      <c r="H319" s="41">
        <f t="shared" si="163"/>
        <v>0</v>
      </c>
      <c r="I319" s="115"/>
    </row>
    <row r="320" spans="1:12" x14ac:dyDescent="0.25">
      <c r="A320" s="102" t="s">
        <v>48</v>
      </c>
      <c r="B320" s="100" t="s">
        <v>49</v>
      </c>
      <c r="C320" s="29" t="s">
        <v>160</v>
      </c>
      <c r="D320" s="10">
        <f>SUM(D321:D331)</f>
        <v>3935.3</v>
      </c>
      <c r="E320" s="61">
        <v>0</v>
      </c>
      <c r="F320" s="60">
        <f>SUM(F321:F331)</f>
        <v>3935.3</v>
      </c>
      <c r="G320" s="61">
        <v>0</v>
      </c>
      <c r="H320" s="61">
        <v>0</v>
      </c>
      <c r="I320" s="13"/>
    </row>
    <row r="321" spans="1:9" x14ac:dyDescent="0.25">
      <c r="A321" s="102"/>
      <c r="B321" s="101"/>
      <c r="C321" s="27">
        <v>2016</v>
      </c>
      <c r="D321" s="7">
        <f>E321+F321+G321+H321</f>
        <v>1600</v>
      </c>
      <c r="E321" s="63">
        <v>0</v>
      </c>
      <c r="F321" s="62">
        <v>1600</v>
      </c>
      <c r="G321" s="63">
        <v>0</v>
      </c>
      <c r="H321" s="63">
        <v>0</v>
      </c>
      <c r="I321" s="13"/>
    </row>
    <row r="322" spans="1:9" x14ac:dyDescent="0.25">
      <c r="A322" s="102"/>
      <c r="B322" s="101"/>
      <c r="C322" s="27">
        <v>2017</v>
      </c>
      <c r="D322" s="7">
        <f t="shared" ref="D322:D326" si="164">E322+F322+G322+H322</f>
        <v>1049.2</v>
      </c>
      <c r="E322" s="63">
        <v>0</v>
      </c>
      <c r="F322" s="62">
        <v>1049.2</v>
      </c>
      <c r="G322" s="63">
        <v>0</v>
      </c>
      <c r="H322" s="63">
        <v>0</v>
      </c>
      <c r="I322" s="13"/>
    </row>
    <row r="323" spans="1:9" x14ac:dyDescent="0.25">
      <c r="A323" s="102"/>
      <c r="B323" s="101"/>
      <c r="C323" s="27">
        <v>2018</v>
      </c>
      <c r="D323" s="7">
        <f t="shared" si="164"/>
        <v>530.79999999999995</v>
      </c>
      <c r="E323" s="63">
        <v>0</v>
      </c>
      <c r="F323" s="62">
        <v>530.79999999999995</v>
      </c>
      <c r="G323" s="63">
        <v>0</v>
      </c>
      <c r="H323" s="63">
        <v>0</v>
      </c>
      <c r="I323" s="13"/>
    </row>
    <row r="324" spans="1:9" x14ac:dyDescent="0.25">
      <c r="A324" s="102"/>
      <c r="B324" s="101"/>
      <c r="C324" s="27">
        <v>2019</v>
      </c>
      <c r="D324" s="7">
        <f t="shared" si="164"/>
        <v>95.3</v>
      </c>
      <c r="E324" s="63">
        <v>0</v>
      </c>
      <c r="F324" s="62">
        <v>95.3</v>
      </c>
      <c r="G324" s="63">
        <v>0</v>
      </c>
      <c r="H324" s="63">
        <v>0</v>
      </c>
      <c r="I324" s="13"/>
    </row>
    <row r="325" spans="1:9" x14ac:dyDescent="0.25">
      <c r="A325" s="102"/>
      <c r="B325" s="101"/>
      <c r="C325" s="27">
        <v>2020</v>
      </c>
      <c r="D325" s="5">
        <f t="shared" si="164"/>
        <v>520</v>
      </c>
      <c r="E325" s="63">
        <v>0</v>
      </c>
      <c r="F325" s="63">
        <v>520</v>
      </c>
      <c r="G325" s="63">
        <v>0</v>
      </c>
      <c r="H325" s="63">
        <v>0</v>
      </c>
      <c r="I325" s="13"/>
    </row>
    <row r="326" spans="1:9" x14ac:dyDescent="0.25">
      <c r="A326" s="102"/>
      <c r="B326" s="101"/>
      <c r="C326" s="27">
        <v>2021</v>
      </c>
      <c r="D326" s="5">
        <f t="shared" si="164"/>
        <v>140</v>
      </c>
      <c r="E326" s="63">
        <v>0</v>
      </c>
      <c r="F326" s="63">
        <v>140</v>
      </c>
      <c r="G326" s="63">
        <v>0</v>
      </c>
      <c r="H326" s="63">
        <v>0</v>
      </c>
      <c r="I326" s="13"/>
    </row>
    <row r="327" spans="1:9" x14ac:dyDescent="0.25">
      <c r="A327" s="102"/>
      <c r="B327" s="101"/>
      <c r="C327" s="36">
        <v>2022</v>
      </c>
      <c r="D327" s="5">
        <f t="shared" ref="D327:D328" si="165">E327+F327+G327+H327</f>
        <v>0</v>
      </c>
      <c r="E327" s="63">
        <v>0</v>
      </c>
      <c r="F327" s="63">
        <v>0</v>
      </c>
      <c r="G327" s="63">
        <v>0</v>
      </c>
      <c r="H327" s="63">
        <v>0</v>
      </c>
      <c r="I327" s="13"/>
    </row>
    <row r="328" spans="1:9" x14ac:dyDescent="0.25">
      <c r="A328" s="102"/>
      <c r="B328" s="101"/>
      <c r="C328" s="77">
        <v>2023</v>
      </c>
      <c r="D328" s="5">
        <f t="shared" si="165"/>
        <v>0</v>
      </c>
      <c r="E328" s="63">
        <v>0</v>
      </c>
      <c r="F328" s="63">
        <v>0</v>
      </c>
      <c r="G328" s="63">
        <v>0</v>
      </c>
      <c r="H328" s="63">
        <v>0</v>
      </c>
      <c r="I328" s="13"/>
    </row>
    <row r="329" spans="1:9" x14ac:dyDescent="0.25">
      <c r="A329" s="102"/>
      <c r="B329" s="101"/>
      <c r="C329" s="77">
        <v>2024</v>
      </c>
      <c r="D329" s="5">
        <f t="shared" ref="D329:D331" si="166">E329+F329+G329+H329</f>
        <v>0</v>
      </c>
      <c r="E329" s="63">
        <v>0</v>
      </c>
      <c r="F329" s="63">
        <v>0</v>
      </c>
      <c r="G329" s="63">
        <v>0</v>
      </c>
      <c r="H329" s="63">
        <v>0</v>
      </c>
      <c r="I329" s="13"/>
    </row>
    <row r="330" spans="1:9" x14ac:dyDescent="0.25">
      <c r="A330" s="102"/>
      <c r="B330" s="101"/>
      <c r="C330" s="89">
        <v>2025</v>
      </c>
      <c r="D330" s="5">
        <f t="shared" ref="D330" si="167">E330+F330+G330+H330</f>
        <v>0</v>
      </c>
      <c r="E330" s="63">
        <v>0</v>
      </c>
      <c r="F330" s="63">
        <v>0</v>
      </c>
      <c r="G330" s="63">
        <v>0</v>
      </c>
      <c r="H330" s="63">
        <v>0</v>
      </c>
      <c r="I330" s="13"/>
    </row>
    <row r="331" spans="1:9" x14ac:dyDescent="0.25">
      <c r="A331" s="102"/>
      <c r="B331" s="115"/>
      <c r="C331" s="77">
        <v>2026</v>
      </c>
      <c r="D331" s="5">
        <f t="shared" si="166"/>
        <v>0</v>
      </c>
      <c r="E331" s="63">
        <v>0</v>
      </c>
      <c r="F331" s="63">
        <v>0</v>
      </c>
      <c r="G331" s="63">
        <v>0</v>
      </c>
      <c r="H331" s="63">
        <v>0</v>
      </c>
      <c r="I331" s="13"/>
    </row>
    <row r="332" spans="1:9" x14ac:dyDescent="0.25">
      <c r="A332" s="102" t="s">
        <v>50</v>
      </c>
      <c r="B332" s="103" t="s">
        <v>51</v>
      </c>
      <c r="C332" s="29" t="s">
        <v>160</v>
      </c>
      <c r="D332" s="10">
        <f>SUM(D333:D343)</f>
        <v>1620.2</v>
      </c>
      <c r="E332" s="61">
        <f>SUM(E333:E343)</f>
        <v>0</v>
      </c>
      <c r="F332" s="61">
        <f t="shared" ref="F332:H332" si="168">SUM(F333:F343)</f>
        <v>0</v>
      </c>
      <c r="G332" s="60">
        <f t="shared" si="168"/>
        <v>1620.2</v>
      </c>
      <c r="H332" s="61">
        <f t="shared" si="168"/>
        <v>0</v>
      </c>
      <c r="I332" s="13"/>
    </row>
    <row r="333" spans="1:9" x14ac:dyDescent="0.25">
      <c r="A333" s="102"/>
      <c r="B333" s="103"/>
      <c r="C333" s="27">
        <v>2016</v>
      </c>
      <c r="D333" s="7">
        <f>SUM(E333:H333)</f>
        <v>399.5</v>
      </c>
      <c r="E333" s="63">
        <v>0</v>
      </c>
      <c r="F333" s="63">
        <v>0</v>
      </c>
      <c r="G333" s="62">
        <v>399.5</v>
      </c>
      <c r="H333" s="63">
        <v>0</v>
      </c>
      <c r="I333" s="13"/>
    </row>
    <row r="334" spans="1:9" x14ac:dyDescent="0.25">
      <c r="A334" s="102"/>
      <c r="B334" s="103"/>
      <c r="C334" s="27">
        <v>2017</v>
      </c>
      <c r="D334" s="7">
        <f t="shared" ref="D334:D339" si="169">SUM(E334:H334)</f>
        <v>800.7</v>
      </c>
      <c r="E334" s="63">
        <v>0</v>
      </c>
      <c r="F334" s="63">
        <v>0</v>
      </c>
      <c r="G334" s="62">
        <v>800.7</v>
      </c>
      <c r="H334" s="63">
        <v>0</v>
      </c>
      <c r="I334" s="13"/>
    </row>
    <row r="335" spans="1:9" x14ac:dyDescent="0.25">
      <c r="A335" s="102"/>
      <c r="B335" s="103"/>
      <c r="C335" s="27">
        <v>2018</v>
      </c>
      <c r="D335" s="5">
        <f t="shared" si="169"/>
        <v>0</v>
      </c>
      <c r="E335" s="63">
        <v>0</v>
      </c>
      <c r="F335" s="63">
        <v>0</v>
      </c>
      <c r="G335" s="63">
        <v>0</v>
      </c>
      <c r="H335" s="63">
        <v>0</v>
      </c>
      <c r="I335" s="13"/>
    </row>
    <row r="336" spans="1:9" x14ac:dyDescent="0.25">
      <c r="A336" s="102"/>
      <c r="B336" s="103"/>
      <c r="C336" s="27">
        <v>2019</v>
      </c>
      <c r="D336" s="5">
        <f t="shared" si="169"/>
        <v>0</v>
      </c>
      <c r="E336" s="63">
        <v>0</v>
      </c>
      <c r="F336" s="63">
        <v>0</v>
      </c>
      <c r="G336" s="63">
        <v>0</v>
      </c>
      <c r="H336" s="63">
        <v>0</v>
      </c>
      <c r="I336" s="13"/>
    </row>
    <row r="337" spans="1:9" x14ac:dyDescent="0.25">
      <c r="A337" s="102"/>
      <c r="B337" s="103"/>
      <c r="C337" s="27">
        <v>2020</v>
      </c>
      <c r="D337" s="7">
        <f t="shared" si="169"/>
        <v>420</v>
      </c>
      <c r="E337" s="63">
        <v>0</v>
      </c>
      <c r="F337" s="63">
        <v>0</v>
      </c>
      <c r="G337" s="63">
        <v>420</v>
      </c>
      <c r="H337" s="63">
        <v>0</v>
      </c>
      <c r="I337" s="13"/>
    </row>
    <row r="338" spans="1:9" x14ac:dyDescent="0.25">
      <c r="A338" s="102"/>
      <c r="B338" s="103"/>
      <c r="C338" s="27">
        <v>2021</v>
      </c>
      <c r="D338" s="5">
        <f t="shared" si="169"/>
        <v>0</v>
      </c>
      <c r="E338" s="63">
        <v>0</v>
      </c>
      <c r="F338" s="63">
        <v>0</v>
      </c>
      <c r="G338" s="63">
        <v>0</v>
      </c>
      <c r="H338" s="63">
        <v>0</v>
      </c>
      <c r="I338" s="13"/>
    </row>
    <row r="339" spans="1:9" x14ac:dyDescent="0.25">
      <c r="A339" s="102"/>
      <c r="B339" s="103"/>
      <c r="C339" s="36">
        <v>2022</v>
      </c>
      <c r="D339" s="5">
        <f t="shared" si="169"/>
        <v>0</v>
      </c>
      <c r="E339" s="63">
        <v>0</v>
      </c>
      <c r="F339" s="63">
        <v>0</v>
      </c>
      <c r="G339" s="63">
        <v>0</v>
      </c>
      <c r="H339" s="63">
        <v>0</v>
      </c>
      <c r="I339" s="13"/>
    </row>
    <row r="340" spans="1:9" x14ac:dyDescent="0.25">
      <c r="A340" s="102"/>
      <c r="B340" s="103"/>
      <c r="C340" s="77">
        <v>2023</v>
      </c>
      <c r="D340" s="5">
        <f t="shared" ref="D340" si="170">SUM(E340:H340)</f>
        <v>0</v>
      </c>
      <c r="E340" s="63">
        <v>0</v>
      </c>
      <c r="F340" s="63">
        <v>0</v>
      </c>
      <c r="G340" s="63">
        <v>0</v>
      </c>
      <c r="H340" s="63">
        <v>0</v>
      </c>
      <c r="I340" s="13"/>
    </row>
    <row r="341" spans="1:9" x14ac:dyDescent="0.25">
      <c r="A341" s="102"/>
      <c r="B341" s="103"/>
      <c r="C341" s="77">
        <v>2024</v>
      </c>
      <c r="D341" s="5">
        <f t="shared" ref="D341:D343" si="171">SUM(E341:H341)</f>
        <v>0</v>
      </c>
      <c r="E341" s="63">
        <v>0</v>
      </c>
      <c r="F341" s="63">
        <v>0</v>
      </c>
      <c r="G341" s="63">
        <v>0</v>
      </c>
      <c r="H341" s="63">
        <v>0</v>
      </c>
      <c r="I341" s="13"/>
    </row>
    <row r="342" spans="1:9" x14ac:dyDescent="0.25">
      <c r="A342" s="102"/>
      <c r="B342" s="103"/>
      <c r="C342" s="89">
        <v>2025</v>
      </c>
      <c r="D342" s="5">
        <f t="shared" ref="D342" si="172">SUM(E342:H342)</f>
        <v>0</v>
      </c>
      <c r="E342" s="63">
        <v>0</v>
      </c>
      <c r="F342" s="63">
        <v>0</v>
      </c>
      <c r="G342" s="63">
        <v>0</v>
      </c>
      <c r="H342" s="63">
        <v>0</v>
      </c>
      <c r="I342" s="13"/>
    </row>
    <row r="343" spans="1:9" x14ac:dyDescent="0.25">
      <c r="A343" s="102"/>
      <c r="B343" s="103"/>
      <c r="C343" s="77">
        <v>2026</v>
      </c>
      <c r="D343" s="5">
        <f t="shared" si="171"/>
        <v>0</v>
      </c>
      <c r="E343" s="63">
        <v>0</v>
      </c>
      <c r="F343" s="63">
        <v>0</v>
      </c>
      <c r="G343" s="63">
        <v>0</v>
      </c>
      <c r="H343" s="63">
        <v>0</v>
      </c>
      <c r="I343" s="13"/>
    </row>
    <row r="344" spans="1:9" x14ac:dyDescent="0.25">
      <c r="A344" s="102" t="s">
        <v>52</v>
      </c>
      <c r="B344" s="103" t="s">
        <v>53</v>
      </c>
      <c r="C344" s="38" t="s">
        <v>160</v>
      </c>
      <c r="D344" s="10">
        <f>SUM(D345:D355)</f>
        <v>1287.8</v>
      </c>
      <c r="E344" s="61">
        <f>SUM(E345:E355)</f>
        <v>0</v>
      </c>
      <c r="F344" s="60">
        <f t="shared" ref="F344" si="173">SUM(F345:F355)</f>
        <v>1287.8</v>
      </c>
      <c r="G344" s="61">
        <f t="shared" ref="G344" si="174">SUM(G345:G355)</f>
        <v>0</v>
      </c>
      <c r="H344" s="61">
        <f t="shared" ref="H344" si="175">SUM(H345:H355)</f>
        <v>0</v>
      </c>
      <c r="I344" s="13"/>
    </row>
    <row r="345" spans="1:9" x14ac:dyDescent="0.25">
      <c r="A345" s="102"/>
      <c r="B345" s="103"/>
      <c r="C345" s="36">
        <v>2016</v>
      </c>
      <c r="D345" s="5">
        <f>E345+F345+G345+H345</f>
        <v>0</v>
      </c>
      <c r="E345" s="63">
        <v>0</v>
      </c>
      <c r="F345" s="63">
        <v>0</v>
      </c>
      <c r="G345" s="63">
        <v>0</v>
      </c>
      <c r="H345" s="63">
        <v>0</v>
      </c>
      <c r="I345" s="13"/>
    </row>
    <row r="346" spans="1:9" x14ac:dyDescent="0.25">
      <c r="A346" s="102"/>
      <c r="B346" s="103"/>
      <c r="C346" s="36">
        <v>2017</v>
      </c>
      <c r="D346" s="5">
        <f t="shared" ref="D346:D351" si="176">E346+F346+G346+H346</f>
        <v>0</v>
      </c>
      <c r="E346" s="63">
        <v>0</v>
      </c>
      <c r="F346" s="63">
        <v>0</v>
      </c>
      <c r="G346" s="63">
        <v>0</v>
      </c>
      <c r="H346" s="63">
        <v>0</v>
      </c>
      <c r="I346" s="13"/>
    </row>
    <row r="347" spans="1:9" x14ac:dyDescent="0.25">
      <c r="A347" s="102"/>
      <c r="B347" s="103"/>
      <c r="C347" s="36">
        <v>2018</v>
      </c>
      <c r="D347" s="7">
        <f t="shared" si="176"/>
        <v>1287.8</v>
      </c>
      <c r="E347" s="63">
        <v>0</v>
      </c>
      <c r="F347" s="62">
        <v>1287.8</v>
      </c>
      <c r="G347" s="63">
        <v>0</v>
      </c>
      <c r="H347" s="63">
        <v>0</v>
      </c>
      <c r="I347" s="13"/>
    </row>
    <row r="348" spans="1:9" x14ac:dyDescent="0.25">
      <c r="A348" s="102"/>
      <c r="B348" s="103"/>
      <c r="C348" s="36">
        <v>2019</v>
      </c>
      <c r="D348" s="5">
        <f t="shared" si="176"/>
        <v>0</v>
      </c>
      <c r="E348" s="63">
        <v>0</v>
      </c>
      <c r="F348" s="63">
        <v>0</v>
      </c>
      <c r="G348" s="63">
        <v>0</v>
      </c>
      <c r="H348" s="63">
        <v>0</v>
      </c>
      <c r="I348" s="13"/>
    </row>
    <row r="349" spans="1:9" x14ac:dyDescent="0.25">
      <c r="A349" s="102"/>
      <c r="B349" s="103"/>
      <c r="C349" s="36">
        <v>2020</v>
      </c>
      <c r="D349" s="5">
        <f t="shared" si="176"/>
        <v>0</v>
      </c>
      <c r="E349" s="63">
        <v>0</v>
      </c>
      <c r="F349" s="63">
        <v>0</v>
      </c>
      <c r="G349" s="63">
        <v>0</v>
      </c>
      <c r="H349" s="63">
        <v>0</v>
      </c>
      <c r="I349" s="13"/>
    </row>
    <row r="350" spans="1:9" x14ac:dyDescent="0.25">
      <c r="A350" s="102"/>
      <c r="B350" s="103"/>
      <c r="C350" s="36">
        <v>2021</v>
      </c>
      <c r="D350" s="5">
        <f t="shared" si="176"/>
        <v>0</v>
      </c>
      <c r="E350" s="63">
        <v>0</v>
      </c>
      <c r="F350" s="63">
        <v>0</v>
      </c>
      <c r="G350" s="63">
        <v>0</v>
      </c>
      <c r="H350" s="63">
        <v>0</v>
      </c>
      <c r="I350" s="13"/>
    </row>
    <row r="351" spans="1:9" x14ac:dyDescent="0.25">
      <c r="A351" s="102"/>
      <c r="B351" s="103"/>
      <c r="C351" s="36">
        <v>2022</v>
      </c>
      <c r="D351" s="5">
        <f t="shared" si="176"/>
        <v>0</v>
      </c>
      <c r="E351" s="63">
        <v>0</v>
      </c>
      <c r="F351" s="63">
        <v>0</v>
      </c>
      <c r="G351" s="63">
        <v>0</v>
      </c>
      <c r="H351" s="63">
        <v>0</v>
      </c>
      <c r="I351" s="13"/>
    </row>
    <row r="352" spans="1:9" x14ac:dyDescent="0.25">
      <c r="A352" s="102"/>
      <c r="B352" s="103"/>
      <c r="C352" s="77">
        <v>2023</v>
      </c>
      <c r="D352" s="5">
        <f t="shared" ref="D352" si="177">E352+F352+G352+H352</f>
        <v>0</v>
      </c>
      <c r="E352" s="63">
        <v>0</v>
      </c>
      <c r="F352" s="63">
        <v>0</v>
      </c>
      <c r="G352" s="63">
        <v>0</v>
      </c>
      <c r="H352" s="63">
        <v>0</v>
      </c>
      <c r="I352" s="13"/>
    </row>
    <row r="353" spans="1:12" x14ac:dyDescent="0.25">
      <c r="A353" s="102"/>
      <c r="B353" s="103"/>
      <c r="C353" s="77">
        <v>2024</v>
      </c>
      <c r="D353" s="5">
        <f t="shared" ref="D353:D355" si="178">E353+F353+G353+H353</f>
        <v>0</v>
      </c>
      <c r="E353" s="63">
        <v>0</v>
      </c>
      <c r="F353" s="63">
        <v>0</v>
      </c>
      <c r="G353" s="63">
        <v>0</v>
      </c>
      <c r="H353" s="63">
        <v>0</v>
      </c>
      <c r="I353" s="13"/>
    </row>
    <row r="354" spans="1:12" x14ac:dyDescent="0.25">
      <c r="A354" s="102"/>
      <c r="B354" s="103"/>
      <c r="C354" s="89">
        <v>2025</v>
      </c>
      <c r="D354" s="5">
        <f t="shared" ref="D354" si="179">E354+F354+G354+H354</f>
        <v>0</v>
      </c>
      <c r="E354" s="63">
        <v>0</v>
      </c>
      <c r="F354" s="63">
        <v>0</v>
      </c>
      <c r="G354" s="63">
        <v>0</v>
      </c>
      <c r="H354" s="63">
        <v>0</v>
      </c>
      <c r="I354" s="13"/>
    </row>
    <row r="355" spans="1:12" x14ac:dyDescent="0.25">
      <c r="A355" s="102"/>
      <c r="B355" s="103"/>
      <c r="C355" s="77">
        <v>2026</v>
      </c>
      <c r="D355" s="5">
        <f t="shared" si="178"/>
        <v>0</v>
      </c>
      <c r="E355" s="63">
        <v>0</v>
      </c>
      <c r="F355" s="63">
        <v>0</v>
      </c>
      <c r="G355" s="63">
        <v>0</v>
      </c>
      <c r="H355" s="63">
        <v>0</v>
      </c>
      <c r="I355" s="13"/>
    </row>
    <row r="356" spans="1:12" x14ac:dyDescent="0.25">
      <c r="A356" s="102" t="s">
        <v>141</v>
      </c>
      <c r="B356" s="103" t="s">
        <v>142</v>
      </c>
      <c r="C356" s="29" t="s">
        <v>160</v>
      </c>
      <c r="D356" s="6">
        <f>SUM(D357:D367)</f>
        <v>5025</v>
      </c>
      <c r="E356" s="60">
        <f>SUM(E357:E367)</f>
        <v>5000</v>
      </c>
      <c r="F356" s="61">
        <f t="shared" ref="F356:H356" si="180">SUM(F357:F367)</f>
        <v>25</v>
      </c>
      <c r="G356" s="61">
        <f t="shared" si="180"/>
        <v>0</v>
      </c>
      <c r="H356" s="61">
        <f t="shared" si="180"/>
        <v>0</v>
      </c>
      <c r="I356" s="13"/>
    </row>
    <row r="357" spans="1:12" x14ac:dyDescent="0.25">
      <c r="A357" s="102"/>
      <c r="B357" s="103"/>
      <c r="C357" s="27">
        <v>2016</v>
      </c>
      <c r="D357" s="5">
        <f>E357+F357+G357+H357</f>
        <v>0</v>
      </c>
      <c r="E357" s="63">
        <v>0</v>
      </c>
      <c r="F357" s="63">
        <v>0</v>
      </c>
      <c r="G357" s="63">
        <v>0</v>
      </c>
      <c r="H357" s="63">
        <v>0</v>
      </c>
      <c r="I357" s="13"/>
    </row>
    <row r="358" spans="1:12" x14ac:dyDescent="0.25">
      <c r="A358" s="102"/>
      <c r="B358" s="103"/>
      <c r="C358" s="27">
        <v>2017</v>
      </c>
      <c r="D358" s="5">
        <f t="shared" ref="D358:D362" si="181">E358+F358+G358+H358</f>
        <v>0</v>
      </c>
      <c r="E358" s="63">
        <v>0</v>
      </c>
      <c r="F358" s="63">
        <v>0</v>
      </c>
      <c r="G358" s="63">
        <v>0</v>
      </c>
      <c r="H358" s="63">
        <v>0</v>
      </c>
      <c r="I358" s="13"/>
    </row>
    <row r="359" spans="1:12" x14ac:dyDescent="0.25">
      <c r="A359" s="102"/>
      <c r="B359" s="103"/>
      <c r="C359" s="27">
        <v>2018</v>
      </c>
      <c r="D359" s="5">
        <f t="shared" si="181"/>
        <v>0</v>
      </c>
      <c r="E359" s="63">
        <v>0</v>
      </c>
      <c r="F359" s="63">
        <v>0</v>
      </c>
      <c r="G359" s="63">
        <v>0</v>
      </c>
      <c r="H359" s="63">
        <v>0</v>
      </c>
      <c r="I359" s="13"/>
    </row>
    <row r="360" spans="1:12" x14ac:dyDescent="0.25">
      <c r="A360" s="102"/>
      <c r="B360" s="103"/>
      <c r="C360" s="27">
        <v>2019</v>
      </c>
      <c r="D360" s="5">
        <f t="shared" si="181"/>
        <v>0</v>
      </c>
      <c r="E360" s="63">
        <v>0</v>
      </c>
      <c r="F360" s="63">
        <v>0</v>
      </c>
      <c r="G360" s="63">
        <v>0</v>
      </c>
      <c r="H360" s="63">
        <v>0</v>
      </c>
      <c r="I360" s="13"/>
    </row>
    <row r="361" spans="1:12" x14ac:dyDescent="0.25">
      <c r="A361" s="102"/>
      <c r="B361" s="103"/>
      <c r="C361" s="27">
        <v>2020</v>
      </c>
      <c r="D361" s="5">
        <f t="shared" si="181"/>
        <v>0</v>
      </c>
      <c r="E361" s="63">
        <v>0</v>
      </c>
      <c r="F361" s="63">
        <v>0</v>
      </c>
      <c r="G361" s="63">
        <v>0</v>
      </c>
      <c r="H361" s="63">
        <v>0</v>
      </c>
      <c r="I361" s="13"/>
    </row>
    <row r="362" spans="1:12" x14ac:dyDescent="0.25">
      <c r="A362" s="102"/>
      <c r="B362" s="103"/>
      <c r="C362" s="27">
        <v>2021</v>
      </c>
      <c r="D362" s="7">
        <f t="shared" si="181"/>
        <v>5025</v>
      </c>
      <c r="E362" s="62">
        <v>5000</v>
      </c>
      <c r="F362" s="63">
        <v>25</v>
      </c>
      <c r="G362" s="63">
        <v>0</v>
      </c>
      <c r="H362" s="63">
        <v>0</v>
      </c>
      <c r="I362" s="13"/>
    </row>
    <row r="363" spans="1:12" x14ac:dyDescent="0.25">
      <c r="A363" s="102"/>
      <c r="B363" s="103"/>
      <c r="C363" s="36">
        <v>2022</v>
      </c>
      <c r="D363" s="5">
        <f t="shared" ref="D363:D364" si="182">E363+F363+G363+H363</f>
        <v>0</v>
      </c>
      <c r="E363" s="63">
        <v>0</v>
      </c>
      <c r="F363" s="63">
        <v>0</v>
      </c>
      <c r="G363" s="63">
        <v>0</v>
      </c>
      <c r="H363" s="63">
        <v>0</v>
      </c>
      <c r="I363" s="13"/>
    </row>
    <row r="364" spans="1:12" ht="15" customHeight="1" x14ac:dyDescent="0.25">
      <c r="A364" s="102"/>
      <c r="B364" s="103"/>
      <c r="C364" s="77">
        <v>2023</v>
      </c>
      <c r="D364" s="5">
        <f t="shared" si="182"/>
        <v>0</v>
      </c>
      <c r="E364" s="63">
        <v>0</v>
      </c>
      <c r="F364" s="63">
        <v>0</v>
      </c>
      <c r="G364" s="63">
        <v>0</v>
      </c>
      <c r="H364" s="63">
        <v>0</v>
      </c>
      <c r="I364" s="13"/>
    </row>
    <row r="365" spans="1:12" x14ac:dyDescent="0.25">
      <c r="A365" s="102"/>
      <c r="B365" s="103"/>
      <c r="C365" s="77">
        <v>2024</v>
      </c>
      <c r="D365" s="5">
        <f t="shared" ref="D365:D367" si="183">E365+F365+G365+H365</f>
        <v>0</v>
      </c>
      <c r="E365" s="63">
        <v>0</v>
      </c>
      <c r="F365" s="63">
        <v>0</v>
      </c>
      <c r="G365" s="63">
        <v>0</v>
      </c>
      <c r="H365" s="63">
        <v>0</v>
      </c>
      <c r="I365" s="13"/>
    </row>
    <row r="366" spans="1:12" x14ac:dyDescent="0.25">
      <c r="A366" s="102"/>
      <c r="B366" s="103"/>
      <c r="C366" s="89">
        <v>2025</v>
      </c>
      <c r="D366" s="5">
        <f t="shared" ref="D366" si="184">E366+F366+G366+H366</f>
        <v>0</v>
      </c>
      <c r="E366" s="63">
        <v>0</v>
      </c>
      <c r="F366" s="63">
        <v>0</v>
      </c>
      <c r="G366" s="63">
        <v>0</v>
      </c>
      <c r="H366" s="63">
        <v>0</v>
      </c>
      <c r="I366" s="13"/>
    </row>
    <row r="367" spans="1:12" ht="15" customHeight="1" x14ac:dyDescent="0.25">
      <c r="A367" s="102"/>
      <c r="B367" s="103"/>
      <c r="C367" s="77">
        <v>2026</v>
      </c>
      <c r="D367" s="5">
        <f t="shared" si="183"/>
        <v>0</v>
      </c>
      <c r="E367" s="63">
        <v>0</v>
      </c>
      <c r="F367" s="63">
        <v>0</v>
      </c>
      <c r="G367" s="63">
        <v>0</v>
      </c>
      <c r="H367" s="63">
        <v>0</v>
      </c>
      <c r="I367" s="13"/>
    </row>
    <row r="368" spans="1:12" x14ac:dyDescent="0.25">
      <c r="A368" s="98" t="s">
        <v>54</v>
      </c>
      <c r="B368" s="99" t="s">
        <v>55</v>
      </c>
      <c r="C368" s="55" t="s">
        <v>160</v>
      </c>
      <c r="D368" s="40">
        <f>SUM(D369:D379)</f>
        <v>47314.700000000004</v>
      </c>
      <c r="E368" s="40">
        <f>SUM(E369:E379)</f>
        <v>4445.8999999999996</v>
      </c>
      <c r="F368" s="40">
        <f t="shared" ref="F368:H368" si="185">SUM(F369:F379)</f>
        <v>42868.800000000003</v>
      </c>
      <c r="G368" s="41">
        <f t="shared" si="185"/>
        <v>0</v>
      </c>
      <c r="H368" s="41">
        <f t="shared" si="185"/>
        <v>0</v>
      </c>
      <c r="I368" s="100" t="s">
        <v>120</v>
      </c>
      <c r="J368" s="11"/>
      <c r="K368" s="49">
        <f>D380+D392+D404+D416+D428+D440</f>
        <v>47314.7</v>
      </c>
      <c r="L368" s="49">
        <f>D368-37934</f>
        <v>9380.7000000000044</v>
      </c>
    </row>
    <row r="369" spans="1:10" x14ac:dyDescent="0.25">
      <c r="A369" s="98"/>
      <c r="B369" s="99"/>
      <c r="C369" s="55">
        <v>2016</v>
      </c>
      <c r="D369" s="40">
        <f>SUM(E369:H369)</f>
        <v>9509.4</v>
      </c>
      <c r="E369" s="41">
        <f t="shared" ref="E369:H376" si="186">E381+E393+E405+E417+E429+E441</f>
        <v>0</v>
      </c>
      <c r="F369" s="40">
        <f t="shared" si="186"/>
        <v>9509.4</v>
      </c>
      <c r="G369" s="41">
        <f t="shared" si="186"/>
        <v>0</v>
      </c>
      <c r="H369" s="41">
        <f t="shared" si="186"/>
        <v>0</v>
      </c>
      <c r="I369" s="101"/>
    </row>
    <row r="370" spans="1:10" x14ac:dyDescent="0.25">
      <c r="A370" s="98"/>
      <c r="B370" s="99"/>
      <c r="C370" s="55">
        <v>2017</v>
      </c>
      <c r="D370" s="40">
        <f t="shared" ref="D370:D375" si="187">SUM(E370:H370)</f>
        <v>7392.5</v>
      </c>
      <c r="E370" s="41">
        <f t="shared" si="186"/>
        <v>0</v>
      </c>
      <c r="F370" s="40">
        <f t="shared" si="186"/>
        <v>7392.5</v>
      </c>
      <c r="G370" s="41">
        <f t="shared" si="186"/>
        <v>0</v>
      </c>
      <c r="H370" s="41">
        <f t="shared" si="186"/>
        <v>0</v>
      </c>
      <c r="I370" s="101"/>
    </row>
    <row r="371" spans="1:10" x14ac:dyDescent="0.25">
      <c r="A371" s="98"/>
      <c r="B371" s="99"/>
      <c r="C371" s="55">
        <v>2018</v>
      </c>
      <c r="D371" s="40">
        <f t="shared" si="187"/>
        <v>5111.8999999999996</v>
      </c>
      <c r="E371" s="41">
        <f t="shared" si="186"/>
        <v>0</v>
      </c>
      <c r="F371" s="40">
        <f t="shared" si="186"/>
        <v>5111.8999999999996</v>
      </c>
      <c r="G371" s="41">
        <f t="shared" si="186"/>
        <v>0</v>
      </c>
      <c r="H371" s="41">
        <f t="shared" si="186"/>
        <v>0</v>
      </c>
      <c r="I371" s="101"/>
    </row>
    <row r="372" spans="1:10" x14ac:dyDescent="0.25">
      <c r="A372" s="98"/>
      <c r="B372" s="99"/>
      <c r="C372" s="55">
        <v>2019</v>
      </c>
      <c r="D372" s="40">
        <f t="shared" si="187"/>
        <v>12444.1</v>
      </c>
      <c r="E372" s="41">
        <f t="shared" si="186"/>
        <v>0</v>
      </c>
      <c r="F372" s="40">
        <f t="shared" si="186"/>
        <v>12444.1</v>
      </c>
      <c r="G372" s="41">
        <f t="shared" si="186"/>
        <v>0</v>
      </c>
      <c r="H372" s="41">
        <f t="shared" si="186"/>
        <v>0</v>
      </c>
      <c r="I372" s="101"/>
      <c r="J372" s="8" t="s">
        <v>154</v>
      </c>
    </row>
    <row r="373" spans="1:10" x14ac:dyDescent="0.25">
      <c r="A373" s="98"/>
      <c r="B373" s="99"/>
      <c r="C373" s="55">
        <v>2020</v>
      </c>
      <c r="D373" s="40">
        <f t="shared" si="187"/>
        <v>3435.3</v>
      </c>
      <c r="E373" s="41">
        <f t="shared" si="186"/>
        <v>0</v>
      </c>
      <c r="F373" s="40">
        <f t="shared" si="186"/>
        <v>3435.3</v>
      </c>
      <c r="G373" s="41">
        <f t="shared" si="186"/>
        <v>0</v>
      </c>
      <c r="H373" s="41">
        <f t="shared" si="186"/>
        <v>0</v>
      </c>
      <c r="I373" s="101"/>
    </row>
    <row r="374" spans="1:10" x14ac:dyDescent="0.25">
      <c r="A374" s="98"/>
      <c r="B374" s="99"/>
      <c r="C374" s="55">
        <v>2021</v>
      </c>
      <c r="D374" s="40">
        <f t="shared" si="187"/>
        <v>7626.7</v>
      </c>
      <c r="E374" s="40">
        <f t="shared" si="186"/>
        <v>4147.5</v>
      </c>
      <c r="F374" s="40">
        <f t="shared" si="186"/>
        <v>3479.2</v>
      </c>
      <c r="G374" s="41">
        <f t="shared" si="186"/>
        <v>0</v>
      </c>
      <c r="H374" s="41">
        <f t="shared" si="186"/>
        <v>0</v>
      </c>
      <c r="I374" s="101"/>
    </row>
    <row r="375" spans="1:10" x14ac:dyDescent="0.25">
      <c r="A375" s="98"/>
      <c r="B375" s="99"/>
      <c r="C375" s="55">
        <v>2022</v>
      </c>
      <c r="D375" s="40">
        <f t="shared" si="187"/>
        <v>1794.8000000000002</v>
      </c>
      <c r="E375" s="40">
        <f t="shared" si="186"/>
        <v>298.39999999999998</v>
      </c>
      <c r="F375" s="40">
        <f t="shared" si="186"/>
        <v>1496.4</v>
      </c>
      <c r="G375" s="41">
        <f t="shared" si="186"/>
        <v>0</v>
      </c>
      <c r="H375" s="41">
        <f t="shared" si="186"/>
        <v>0</v>
      </c>
      <c r="I375" s="101"/>
    </row>
    <row r="376" spans="1:10" x14ac:dyDescent="0.25">
      <c r="A376" s="98"/>
      <c r="B376" s="99"/>
      <c r="C376" s="79">
        <v>2023</v>
      </c>
      <c r="D376" s="41">
        <f t="shared" ref="D376" si="188">SUM(E376:H376)</f>
        <v>0</v>
      </c>
      <c r="E376" s="41">
        <f t="shared" si="186"/>
        <v>0</v>
      </c>
      <c r="F376" s="41">
        <f t="shared" si="186"/>
        <v>0</v>
      </c>
      <c r="G376" s="41">
        <f t="shared" si="186"/>
        <v>0</v>
      </c>
      <c r="H376" s="41">
        <f t="shared" si="186"/>
        <v>0</v>
      </c>
      <c r="I376" s="101"/>
    </row>
    <row r="377" spans="1:10" x14ac:dyDescent="0.25">
      <c r="A377" s="98"/>
      <c r="B377" s="99"/>
      <c r="C377" s="79">
        <v>2024</v>
      </c>
      <c r="D377" s="41">
        <f t="shared" ref="D377:D379" si="189">SUM(E377:H377)</f>
        <v>0</v>
      </c>
      <c r="E377" s="41">
        <f t="shared" ref="E377:H377" si="190">E389+E401+E413+E425+E437+E449</f>
        <v>0</v>
      </c>
      <c r="F377" s="41">
        <f t="shared" si="190"/>
        <v>0</v>
      </c>
      <c r="G377" s="41">
        <f t="shared" si="190"/>
        <v>0</v>
      </c>
      <c r="H377" s="41">
        <f t="shared" si="190"/>
        <v>0</v>
      </c>
      <c r="I377" s="101"/>
    </row>
    <row r="378" spans="1:10" x14ac:dyDescent="0.25">
      <c r="A378" s="98"/>
      <c r="B378" s="99"/>
      <c r="C378" s="87">
        <v>2025</v>
      </c>
      <c r="D378" s="41">
        <f t="shared" ref="D378" si="191">SUM(E378:H378)</f>
        <v>0</v>
      </c>
      <c r="E378" s="41">
        <f t="shared" ref="E378:H379" si="192">E390+E402+E414+E426+E438+E450</f>
        <v>0</v>
      </c>
      <c r="F378" s="41">
        <f t="shared" si="192"/>
        <v>0</v>
      </c>
      <c r="G378" s="41">
        <f t="shared" si="192"/>
        <v>0</v>
      </c>
      <c r="H378" s="41">
        <f t="shared" si="192"/>
        <v>0</v>
      </c>
      <c r="I378" s="101"/>
    </row>
    <row r="379" spans="1:10" x14ac:dyDescent="0.25">
      <c r="A379" s="98"/>
      <c r="B379" s="99"/>
      <c r="C379" s="79">
        <v>2026</v>
      </c>
      <c r="D379" s="41">
        <f t="shared" si="189"/>
        <v>0</v>
      </c>
      <c r="E379" s="41">
        <f t="shared" si="192"/>
        <v>0</v>
      </c>
      <c r="F379" s="41">
        <f t="shared" si="192"/>
        <v>0</v>
      </c>
      <c r="G379" s="41">
        <f t="shared" si="192"/>
        <v>0</v>
      </c>
      <c r="H379" s="41">
        <f t="shared" si="192"/>
        <v>0</v>
      </c>
      <c r="I379" s="115"/>
    </row>
    <row r="380" spans="1:10" x14ac:dyDescent="0.25">
      <c r="A380" s="102" t="s">
        <v>56</v>
      </c>
      <c r="B380" s="103" t="s">
        <v>57</v>
      </c>
      <c r="C380" s="29" t="s">
        <v>160</v>
      </c>
      <c r="D380" s="10">
        <f>SUM(D381:D391)</f>
        <v>9261.8000000000011</v>
      </c>
      <c r="E380" s="61">
        <f>SUM(E381:E391)</f>
        <v>0</v>
      </c>
      <c r="F380" s="60">
        <f>SUM(F381:F391)</f>
        <v>9261.8000000000011</v>
      </c>
      <c r="G380" s="61">
        <f t="shared" ref="G380:H380" si="193">SUM(G381:G391)</f>
        <v>0</v>
      </c>
      <c r="H380" s="61">
        <f t="shared" si="193"/>
        <v>0</v>
      </c>
      <c r="I380" s="13"/>
    </row>
    <row r="381" spans="1:10" x14ac:dyDescent="0.25">
      <c r="A381" s="102"/>
      <c r="B381" s="103"/>
      <c r="C381" s="27">
        <v>2016</v>
      </c>
      <c r="D381" s="7">
        <f>SUM(E381:H381)</f>
        <v>1362</v>
      </c>
      <c r="E381" s="63">
        <v>0</v>
      </c>
      <c r="F381" s="62">
        <v>1362</v>
      </c>
      <c r="G381" s="63">
        <v>0</v>
      </c>
      <c r="H381" s="63">
        <v>0</v>
      </c>
      <c r="I381" s="13"/>
    </row>
    <row r="382" spans="1:10" x14ac:dyDescent="0.25">
      <c r="A382" s="102"/>
      <c r="B382" s="103"/>
      <c r="C382" s="27">
        <v>2017</v>
      </c>
      <c r="D382" s="7">
        <f t="shared" ref="D382:D386" si="194">SUM(E382:H382)</f>
        <v>1485.9</v>
      </c>
      <c r="E382" s="63">
        <v>0</v>
      </c>
      <c r="F382" s="62">
        <v>1485.9</v>
      </c>
      <c r="G382" s="63">
        <v>0</v>
      </c>
      <c r="H382" s="63">
        <v>0</v>
      </c>
      <c r="I382" s="13"/>
    </row>
    <row r="383" spans="1:10" x14ac:dyDescent="0.25">
      <c r="A383" s="102"/>
      <c r="B383" s="103"/>
      <c r="C383" s="27">
        <v>2018</v>
      </c>
      <c r="D383" s="7">
        <f t="shared" si="194"/>
        <v>1532.4</v>
      </c>
      <c r="E383" s="63">
        <v>0</v>
      </c>
      <c r="F383" s="62">
        <v>1532.4</v>
      </c>
      <c r="G383" s="63">
        <v>0</v>
      </c>
      <c r="H383" s="63">
        <v>0</v>
      </c>
      <c r="I383" s="13"/>
    </row>
    <row r="384" spans="1:10" x14ac:dyDescent="0.25">
      <c r="A384" s="102"/>
      <c r="B384" s="103"/>
      <c r="C384" s="27">
        <v>2019</v>
      </c>
      <c r="D384" s="7">
        <f t="shared" si="194"/>
        <v>1307.2</v>
      </c>
      <c r="E384" s="63">
        <v>0</v>
      </c>
      <c r="F384" s="62">
        <v>1307.2</v>
      </c>
      <c r="G384" s="63">
        <v>0</v>
      </c>
      <c r="H384" s="63">
        <v>0</v>
      </c>
      <c r="I384" s="13"/>
    </row>
    <row r="385" spans="1:13" x14ac:dyDescent="0.25">
      <c r="A385" s="102"/>
      <c r="B385" s="103"/>
      <c r="C385" s="27">
        <v>2020</v>
      </c>
      <c r="D385" s="7">
        <f t="shared" si="194"/>
        <v>1327.9</v>
      </c>
      <c r="E385" s="63">
        <v>0</v>
      </c>
      <c r="F385" s="62">
        <v>1327.9</v>
      </c>
      <c r="G385" s="63">
        <v>0</v>
      </c>
      <c r="H385" s="63">
        <v>0</v>
      </c>
      <c r="I385" s="13"/>
    </row>
    <row r="386" spans="1:13" x14ac:dyDescent="0.25">
      <c r="A386" s="102"/>
      <c r="B386" s="103"/>
      <c r="C386" s="27">
        <v>2021</v>
      </c>
      <c r="D386" s="7">
        <f t="shared" si="194"/>
        <v>1230.2</v>
      </c>
      <c r="E386" s="63">
        <v>0</v>
      </c>
      <c r="F386" s="62">
        <v>1230.2</v>
      </c>
      <c r="G386" s="63">
        <f t="shared" ref="G386:H386" si="195">H386+I386+J386+K386</f>
        <v>0</v>
      </c>
      <c r="H386" s="63">
        <f t="shared" si="195"/>
        <v>0</v>
      </c>
      <c r="I386" s="13"/>
    </row>
    <row r="387" spans="1:13" x14ac:dyDescent="0.25">
      <c r="A387" s="102"/>
      <c r="B387" s="103"/>
      <c r="C387" s="36">
        <v>2022</v>
      </c>
      <c r="D387" s="7">
        <f t="shared" ref="D387" si="196">SUM(E387:H387)</f>
        <v>1016.2</v>
      </c>
      <c r="E387" s="63">
        <v>0</v>
      </c>
      <c r="F387" s="62">
        <v>1016.2</v>
      </c>
      <c r="G387" s="63">
        <f t="shared" ref="G387" si="197">H387+I387+J387+K387</f>
        <v>0</v>
      </c>
      <c r="H387" s="63">
        <f t="shared" ref="H387" si="198">I387+J387+K387+L387</f>
        <v>0</v>
      </c>
      <c r="I387" s="13"/>
      <c r="M387" s="72"/>
    </row>
    <row r="388" spans="1:13" x14ac:dyDescent="0.25">
      <c r="A388" s="102"/>
      <c r="B388" s="103"/>
      <c r="C388" s="77">
        <v>2023</v>
      </c>
      <c r="D388" s="5">
        <f t="shared" ref="D388:D391" si="199">SUM(E388:H388)</f>
        <v>0</v>
      </c>
      <c r="E388" s="63">
        <v>0</v>
      </c>
      <c r="F388" s="63">
        <v>0</v>
      </c>
      <c r="G388" s="63">
        <f t="shared" ref="G388:G391" si="200">H388+I388+J388+K388</f>
        <v>0</v>
      </c>
      <c r="H388" s="63">
        <f t="shared" ref="H388:H391" si="201">I388+J388+K388+L388</f>
        <v>0</v>
      </c>
      <c r="I388" s="13"/>
      <c r="M388" s="72"/>
    </row>
    <row r="389" spans="1:13" x14ac:dyDescent="0.25">
      <c r="A389" s="102"/>
      <c r="B389" s="103"/>
      <c r="C389" s="77">
        <v>2024</v>
      </c>
      <c r="D389" s="5">
        <f t="shared" si="199"/>
        <v>0</v>
      </c>
      <c r="E389" s="63">
        <v>0</v>
      </c>
      <c r="F389" s="63">
        <v>0</v>
      </c>
      <c r="G389" s="63">
        <f t="shared" si="200"/>
        <v>0</v>
      </c>
      <c r="H389" s="63">
        <f t="shared" si="201"/>
        <v>0</v>
      </c>
      <c r="I389" s="13"/>
      <c r="M389" s="72"/>
    </row>
    <row r="390" spans="1:13" x14ac:dyDescent="0.25">
      <c r="A390" s="102"/>
      <c r="B390" s="103"/>
      <c r="C390" s="89">
        <v>2025</v>
      </c>
      <c r="D390" s="5">
        <f t="shared" ref="D390" si="202">SUM(E390:H390)</f>
        <v>0</v>
      </c>
      <c r="E390" s="63">
        <v>0</v>
      </c>
      <c r="F390" s="63">
        <v>0</v>
      </c>
      <c r="G390" s="63">
        <f t="shared" ref="G390" si="203">H390+I390+J390+K390</f>
        <v>0</v>
      </c>
      <c r="H390" s="63">
        <f t="shared" ref="H390" si="204">I390+J390+K390+L390</f>
        <v>0</v>
      </c>
      <c r="I390" s="13"/>
      <c r="M390" s="72"/>
    </row>
    <row r="391" spans="1:13" x14ac:dyDescent="0.25">
      <c r="A391" s="102"/>
      <c r="B391" s="103"/>
      <c r="C391" s="77">
        <v>2026</v>
      </c>
      <c r="D391" s="5">
        <f t="shared" si="199"/>
        <v>0</v>
      </c>
      <c r="E391" s="63">
        <v>0</v>
      </c>
      <c r="F391" s="63">
        <v>0</v>
      </c>
      <c r="G391" s="63">
        <f t="shared" si="200"/>
        <v>0</v>
      </c>
      <c r="H391" s="63">
        <f t="shared" si="201"/>
        <v>0</v>
      </c>
      <c r="I391" s="13"/>
      <c r="M391" s="72"/>
    </row>
    <row r="392" spans="1:13" x14ac:dyDescent="0.25">
      <c r="A392" s="102" t="s">
        <v>58</v>
      </c>
      <c r="B392" s="100" t="s">
        <v>76</v>
      </c>
      <c r="C392" s="29" t="s">
        <v>160</v>
      </c>
      <c r="D392" s="10">
        <f>SUM(D393:D403)</f>
        <v>2198.1999999999998</v>
      </c>
      <c r="E392" s="61">
        <f>SUM(E393:E403)</f>
        <v>0</v>
      </c>
      <c r="F392" s="60">
        <f t="shared" ref="F392:H392" si="205">SUM(F393:F403)</f>
        <v>2198.1999999999998</v>
      </c>
      <c r="G392" s="61">
        <f t="shared" si="205"/>
        <v>0</v>
      </c>
      <c r="H392" s="61">
        <f t="shared" si="205"/>
        <v>0</v>
      </c>
      <c r="I392" s="13"/>
    </row>
    <row r="393" spans="1:13" x14ac:dyDescent="0.25">
      <c r="A393" s="102"/>
      <c r="B393" s="101"/>
      <c r="C393" s="27">
        <v>2016</v>
      </c>
      <c r="D393" s="7">
        <f>SUM(E393:H393)</f>
        <v>137</v>
      </c>
      <c r="E393" s="63">
        <v>0</v>
      </c>
      <c r="F393" s="62">
        <v>137</v>
      </c>
      <c r="G393" s="63">
        <v>0</v>
      </c>
      <c r="H393" s="63">
        <v>0</v>
      </c>
      <c r="I393" s="13"/>
    </row>
    <row r="394" spans="1:13" x14ac:dyDescent="0.25">
      <c r="A394" s="102"/>
      <c r="B394" s="101"/>
      <c r="C394" s="27">
        <v>2017</v>
      </c>
      <c r="D394" s="7">
        <f t="shared" ref="D394:D398" si="206">SUM(E394:H394)</f>
        <v>261.39999999999998</v>
      </c>
      <c r="E394" s="63">
        <v>0</v>
      </c>
      <c r="F394" s="62">
        <v>261.39999999999998</v>
      </c>
      <c r="G394" s="63">
        <v>0</v>
      </c>
      <c r="H394" s="63">
        <v>0</v>
      </c>
      <c r="I394" s="13"/>
    </row>
    <row r="395" spans="1:13" x14ac:dyDescent="0.25">
      <c r="A395" s="102"/>
      <c r="B395" s="101"/>
      <c r="C395" s="27">
        <v>2018</v>
      </c>
      <c r="D395" s="7">
        <f t="shared" si="206"/>
        <v>306.10000000000002</v>
      </c>
      <c r="E395" s="63">
        <v>0</v>
      </c>
      <c r="F395" s="62">
        <v>306.10000000000002</v>
      </c>
      <c r="G395" s="63">
        <v>0</v>
      </c>
      <c r="H395" s="63">
        <v>0</v>
      </c>
      <c r="I395" s="13"/>
    </row>
    <row r="396" spans="1:13" x14ac:dyDescent="0.25">
      <c r="A396" s="102"/>
      <c r="B396" s="101"/>
      <c r="C396" s="27">
        <v>2019</v>
      </c>
      <c r="D396" s="7">
        <f t="shared" si="206"/>
        <v>253.2</v>
      </c>
      <c r="E396" s="63">
        <v>0</v>
      </c>
      <c r="F396" s="62">
        <v>253.2</v>
      </c>
      <c r="G396" s="63">
        <v>0</v>
      </c>
      <c r="H396" s="63">
        <v>0</v>
      </c>
      <c r="I396" s="13"/>
    </row>
    <row r="397" spans="1:13" x14ac:dyDescent="0.25">
      <c r="A397" s="102"/>
      <c r="B397" s="101"/>
      <c r="C397" s="27">
        <v>2020</v>
      </c>
      <c r="D397" s="7">
        <f t="shared" si="206"/>
        <v>290.3</v>
      </c>
      <c r="E397" s="63">
        <v>0</v>
      </c>
      <c r="F397" s="62">
        <v>290.3</v>
      </c>
      <c r="G397" s="63">
        <v>0</v>
      </c>
      <c r="H397" s="63">
        <v>0</v>
      </c>
      <c r="I397" s="13"/>
    </row>
    <row r="398" spans="1:13" x14ac:dyDescent="0.25">
      <c r="A398" s="102"/>
      <c r="B398" s="101"/>
      <c r="C398" s="27">
        <v>2021</v>
      </c>
      <c r="D398" s="5">
        <f t="shared" si="206"/>
        <v>470</v>
      </c>
      <c r="E398" s="63">
        <v>0</v>
      </c>
      <c r="F398" s="63">
        <v>470</v>
      </c>
      <c r="G398" s="63">
        <f t="shared" ref="G398:H398" si="207">H398+I398+J398+K398</f>
        <v>0</v>
      </c>
      <c r="H398" s="63">
        <f t="shared" si="207"/>
        <v>0</v>
      </c>
      <c r="I398" s="13"/>
    </row>
    <row r="399" spans="1:13" x14ac:dyDescent="0.25">
      <c r="A399" s="102"/>
      <c r="B399" s="101"/>
      <c r="C399" s="36">
        <v>2022</v>
      </c>
      <c r="D399" s="5">
        <f t="shared" ref="D399:D403" si="208">SUM(E399:H399)</f>
        <v>480.2</v>
      </c>
      <c r="E399" s="63">
        <v>0</v>
      </c>
      <c r="F399" s="63">
        <v>480.2</v>
      </c>
      <c r="G399" s="63">
        <f t="shared" ref="G399:G403" si="209">H399+I399+J399+K399</f>
        <v>0</v>
      </c>
      <c r="H399" s="63">
        <f t="shared" ref="H399:H403" si="210">I399+J399+K399+L399</f>
        <v>0</v>
      </c>
      <c r="I399" s="13"/>
    </row>
    <row r="400" spans="1:13" x14ac:dyDescent="0.25">
      <c r="A400" s="102"/>
      <c r="B400" s="101"/>
      <c r="C400" s="77">
        <v>2023</v>
      </c>
      <c r="D400" s="5">
        <f t="shared" si="208"/>
        <v>0</v>
      </c>
      <c r="E400" s="63">
        <v>0</v>
      </c>
      <c r="F400" s="63">
        <v>0</v>
      </c>
      <c r="G400" s="63">
        <f t="shared" si="209"/>
        <v>0</v>
      </c>
      <c r="H400" s="63">
        <f t="shared" si="210"/>
        <v>0</v>
      </c>
      <c r="I400" s="13"/>
    </row>
    <row r="401" spans="1:19" x14ac:dyDescent="0.25">
      <c r="A401" s="102"/>
      <c r="B401" s="101"/>
      <c r="C401" s="77">
        <v>2024</v>
      </c>
      <c r="D401" s="5">
        <f t="shared" si="208"/>
        <v>0</v>
      </c>
      <c r="E401" s="63">
        <v>0</v>
      </c>
      <c r="F401" s="63">
        <v>0</v>
      </c>
      <c r="G401" s="63">
        <f t="shared" si="209"/>
        <v>0</v>
      </c>
      <c r="H401" s="63">
        <f t="shared" si="210"/>
        <v>0</v>
      </c>
      <c r="I401" s="13"/>
    </row>
    <row r="402" spans="1:19" x14ac:dyDescent="0.25">
      <c r="A402" s="102"/>
      <c r="B402" s="101"/>
      <c r="C402" s="89">
        <v>2025</v>
      </c>
      <c r="D402" s="5">
        <f t="shared" ref="D402" si="211">SUM(E402:H402)</f>
        <v>0</v>
      </c>
      <c r="E402" s="63">
        <v>0</v>
      </c>
      <c r="F402" s="63">
        <v>0</v>
      </c>
      <c r="G402" s="63">
        <f t="shared" ref="G402" si="212">H402+I402+J402+K402</f>
        <v>0</v>
      </c>
      <c r="H402" s="63">
        <f t="shared" ref="H402" si="213">I402+J402+K402+L402</f>
        <v>0</v>
      </c>
      <c r="I402" s="13"/>
    </row>
    <row r="403" spans="1:19" x14ac:dyDescent="0.25">
      <c r="A403" s="102"/>
      <c r="B403" s="115"/>
      <c r="C403" s="77">
        <v>2026</v>
      </c>
      <c r="D403" s="5">
        <f t="shared" si="208"/>
        <v>0</v>
      </c>
      <c r="E403" s="63">
        <v>0</v>
      </c>
      <c r="F403" s="63">
        <v>0</v>
      </c>
      <c r="G403" s="63">
        <f t="shared" si="209"/>
        <v>0</v>
      </c>
      <c r="H403" s="63">
        <f t="shared" si="210"/>
        <v>0</v>
      </c>
      <c r="I403" s="13"/>
    </row>
    <row r="404" spans="1:19" x14ac:dyDescent="0.25">
      <c r="A404" s="102" t="s">
        <v>59</v>
      </c>
      <c r="B404" s="103" t="s">
        <v>60</v>
      </c>
      <c r="C404" s="29" t="s">
        <v>160</v>
      </c>
      <c r="D404" s="10">
        <f>SUM(D405:D415)</f>
        <v>9328.6</v>
      </c>
      <c r="E404" s="61">
        <f>SUM(E405:E415)</f>
        <v>0</v>
      </c>
      <c r="F404" s="60">
        <f>SUM(F405:F415)</f>
        <v>9328.6</v>
      </c>
      <c r="G404" s="61">
        <f t="shared" ref="G404:H404" si="214">SUM(G405:G415)</f>
        <v>0</v>
      </c>
      <c r="H404" s="61">
        <f t="shared" si="214"/>
        <v>0</v>
      </c>
      <c r="I404" s="13"/>
    </row>
    <row r="405" spans="1:19" x14ac:dyDescent="0.25">
      <c r="A405" s="102"/>
      <c r="B405" s="103"/>
      <c r="C405" s="27">
        <v>2016</v>
      </c>
      <c r="D405" s="7">
        <f>SUM(E405:H405)</f>
        <v>145.30000000000001</v>
      </c>
      <c r="E405" s="63">
        <v>0</v>
      </c>
      <c r="F405" s="62">
        <v>145.30000000000001</v>
      </c>
      <c r="G405" s="63">
        <v>0</v>
      </c>
      <c r="H405" s="63">
        <v>0</v>
      </c>
      <c r="I405" s="13"/>
    </row>
    <row r="406" spans="1:19" x14ac:dyDescent="0.25">
      <c r="A406" s="102"/>
      <c r="B406" s="103"/>
      <c r="C406" s="27">
        <v>2017</v>
      </c>
      <c r="D406" s="7">
        <f>SUM(E406:H406)</f>
        <v>1342.6</v>
      </c>
      <c r="E406" s="63">
        <v>0</v>
      </c>
      <c r="F406" s="62">
        <v>1342.6</v>
      </c>
      <c r="G406" s="63">
        <v>0</v>
      </c>
      <c r="H406" s="63">
        <v>0</v>
      </c>
      <c r="I406" s="13"/>
      <c r="S406" s="8" t="s">
        <v>88</v>
      </c>
    </row>
    <row r="407" spans="1:19" x14ac:dyDescent="0.25">
      <c r="A407" s="102"/>
      <c r="B407" s="103"/>
      <c r="C407" s="27">
        <v>2018</v>
      </c>
      <c r="D407" s="5">
        <f t="shared" ref="D407:D411" si="215">SUM(E407:H407)</f>
        <v>0</v>
      </c>
      <c r="E407" s="63">
        <v>0</v>
      </c>
      <c r="F407" s="63">
        <v>0</v>
      </c>
      <c r="G407" s="63">
        <v>0</v>
      </c>
      <c r="H407" s="63">
        <v>0</v>
      </c>
      <c r="I407" s="13"/>
    </row>
    <row r="408" spans="1:19" x14ac:dyDescent="0.25">
      <c r="A408" s="102"/>
      <c r="B408" s="103"/>
      <c r="C408" s="1">
        <v>2019</v>
      </c>
      <c r="D408" s="7">
        <f t="shared" si="215"/>
        <v>7840.7</v>
      </c>
      <c r="E408" s="63">
        <v>0</v>
      </c>
      <c r="F408" s="62">
        <f>7840.7</f>
        <v>7840.7</v>
      </c>
      <c r="G408" s="63">
        <v>0</v>
      </c>
      <c r="H408" s="63">
        <v>0</v>
      </c>
      <c r="I408" s="13"/>
    </row>
    <row r="409" spans="1:19" x14ac:dyDescent="0.25">
      <c r="A409" s="102"/>
      <c r="B409" s="103"/>
      <c r="C409" s="27">
        <v>2020</v>
      </c>
      <c r="D409" s="5">
        <f t="shared" si="215"/>
        <v>0</v>
      </c>
      <c r="E409" s="63">
        <v>0</v>
      </c>
      <c r="F409" s="63">
        <v>0</v>
      </c>
      <c r="G409" s="63">
        <v>0</v>
      </c>
      <c r="H409" s="63">
        <v>0</v>
      </c>
      <c r="I409" s="13"/>
    </row>
    <row r="410" spans="1:19" x14ac:dyDescent="0.25">
      <c r="A410" s="102"/>
      <c r="B410" s="103"/>
      <c r="C410" s="1">
        <v>2021</v>
      </c>
      <c r="D410" s="5">
        <f t="shared" si="215"/>
        <v>0</v>
      </c>
      <c r="E410" s="63">
        <v>0</v>
      </c>
      <c r="F410" s="63">
        <v>0</v>
      </c>
      <c r="G410" s="63">
        <v>0</v>
      </c>
      <c r="H410" s="63">
        <v>0</v>
      </c>
      <c r="I410" s="13"/>
    </row>
    <row r="411" spans="1:19" x14ac:dyDescent="0.25">
      <c r="A411" s="102"/>
      <c r="B411" s="103"/>
      <c r="C411" s="36">
        <v>2022</v>
      </c>
      <c r="D411" s="5">
        <f t="shared" si="215"/>
        <v>0</v>
      </c>
      <c r="E411" s="63">
        <v>0</v>
      </c>
      <c r="F411" s="63">
        <v>0</v>
      </c>
      <c r="G411" s="63">
        <v>0</v>
      </c>
      <c r="H411" s="63">
        <v>0</v>
      </c>
      <c r="I411" s="13"/>
    </row>
    <row r="412" spans="1:19" x14ac:dyDescent="0.25">
      <c r="A412" s="102"/>
      <c r="B412" s="103"/>
      <c r="C412" s="77">
        <v>2023</v>
      </c>
      <c r="D412" s="5">
        <f t="shared" ref="D412" si="216">SUM(E412:H412)</f>
        <v>0</v>
      </c>
      <c r="E412" s="63">
        <v>0</v>
      </c>
      <c r="F412" s="63">
        <v>0</v>
      </c>
      <c r="G412" s="63">
        <v>0</v>
      </c>
      <c r="H412" s="63">
        <v>0</v>
      </c>
      <c r="I412" s="13"/>
    </row>
    <row r="413" spans="1:19" x14ac:dyDescent="0.25">
      <c r="A413" s="102"/>
      <c r="B413" s="103"/>
      <c r="C413" s="77">
        <v>2024</v>
      </c>
      <c r="D413" s="5">
        <f t="shared" ref="D413:D415" si="217">SUM(E413:H413)</f>
        <v>0</v>
      </c>
      <c r="E413" s="63">
        <v>0</v>
      </c>
      <c r="F413" s="63">
        <v>0</v>
      </c>
      <c r="G413" s="63">
        <v>0</v>
      </c>
      <c r="H413" s="63">
        <v>0</v>
      </c>
      <c r="I413" s="13"/>
    </row>
    <row r="414" spans="1:19" x14ac:dyDescent="0.25">
      <c r="A414" s="102"/>
      <c r="B414" s="103"/>
      <c r="C414" s="89">
        <v>2025</v>
      </c>
      <c r="D414" s="5">
        <f t="shared" ref="D414" si="218">SUM(E414:H414)</f>
        <v>0</v>
      </c>
      <c r="E414" s="63">
        <v>0</v>
      </c>
      <c r="F414" s="63">
        <v>0</v>
      </c>
      <c r="G414" s="63">
        <v>0</v>
      </c>
      <c r="H414" s="63">
        <v>0</v>
      </c>
      <c r="I414" s="13"/>
    </row>
    <row r="415" spans="1:19" x14ac:dyDescent="0.25">
      <c r="A415" s="102"/>
      <c r="B415" s="103"/>
      <c r="C415" s="77">
        <v>2026</v>
      </c>
      <c r="D415" s="5">
        <f t="shared" si="217"/>
        <v>0</v>
      </c>
      <c r="E415" s="63">
        <v>0</v>
      </c>
      <c r="F415" s="63">
        <v>0</v>
      </c>
      <c r="G415" s="63">
        <v>0</v>
      </c>
      <c r="H415" s="63">
        <v>0</v>
      </c>
      <c r="I415" s="13"/>
    </row>
    <row r="416" spans="1:19" ht="19.5" customHeight="1" x14ac:dyDescent="0.25">
      <c r="A416" s="102" t="s">
        <v>61</v>
      </c>
      <c r="B416" s="103" t="s">
        <v>62</v>
      </c>
      <c r="C416" s="29" t="s">
        <v>160</v>
      </c>
      <c r="D416" s="10">
        <f>SUM(D417:D427)</f>
        <v>17525</v>
      </c>
      <c r="E416" s="61">
        <v>0</v>
      </c>
      <c r="F416" s="60">
        <f>SUM(F417:F427)</f>
        <v>17525</v>
      </c>
      <c r="G416" s="61">
        <v>0</v>
      </c>
      <c r="H416" s="61">
        <v>0</v>
      </c>
      <c r="I416" s="13"/>
    </row>
    <row r="417" spans="1:9" x14ac:dyDescent="0.25">
      <c r="A417" s="102"/>
      <c r="B417" s="103"/>
      <c r="C417" s="27">
        <v>2016</v>
      </c>
      <c r="D417" s="7">
        <f>E417+F417+G417+H417</f>
        <v>5100</v>
      </c>
      <c r="E417" s="63">
        <v>0</v>
      </c>
      <c r="F417" s="62">
        <v>5100</v>
      </c>
      <c r="G417" s="63">
        <v>0</v>
      </c>
      <c r="H417" s="63">
        <v>0</v>
      </c>
      <c r="I417" s="13"/>
    </row>
    <row r="418" spans="1:9" x14ac:dyDescent="0.25">
      <c r="A418" s="102"/>
      <c r="B418" s="103"/>
      <c r="C418" s="27">
        <v>2017</v>
      </c>
      <c r="D418" s="7">
        <f t="shared" ref="D418:D422" si="219">E418+F418+G418+H418</f>
        <v>2512.5</v>
      </c>
      <c r="E418" s="63">
        <v>0</v>
      </c>
      <c r="F418" s="62">
        <v>2512.5</v>
      </c>
      <c r="G418" s="63">
        <v>0</v>
      </c>
      <c r="H418" s="63">
        <v>0</v>
      </c>
      <c r="I418" s="13"/>
    </row>
    <row r="419" spans="1:9" x14ac:dyDescent="0.25">
      <c r="A419" s="102"/>
      <c r="B419" s="103"/>
      <c r="C419" s="27">
        <v>2018</v>
      </c>
      <c r="D419" s="7">
        <f t="shared" si="219"/>
        <v>3273.4</v>
      </c>
      <c r="E419" s="63">
        <v>0</v>
      </c>
      <c r="F419" s="62">
        <v>3273.4</v>
      </c>
      <c r="G419" s="63">
        <v>0</v>
      </c>
      <c r="H419" s="63">
        <v>0</v>
      </c>
      <c r="I419" s="13"/>
    </row>
    <row r="420" spans="1:9" x14ac:dyDescent="0.25">
      <c r="A420" s="102"/>
      <c r="B420" s="103"/>
      <c r="C420" s="27">
        <v>2019</v>
      </c>
      <c r="D420" s="7">
        <f t="shared" si="219"/>
        <v>3043</v>
      </c>
      <c r="E420" s="63">
        <v>0</v>
      </c>
      <c r="F420" s="62">
        <v>3043</v>
      </c>
      <c r="G420" s="63">
        <v>0</v>
      </c>
      <c r="H420" s="63">
        <v>0</v>
      </c>
      <c r="I420" s="13"/>
    </row>
    <row r="421" spans="1:9" x14ac:dyDescent="0.25">
      <c r="A421" s="102"/>
      <c r="B421" s="103"/>
      <c r="C421" s="27">
        <v>2020</v>
      </c>
      <c r="D421" s="7">
        <f t="shared" si="219"/>
        <v>1817.1</v>
      </c>
      <c r="E421" s="63">
        <v>0</v>
      </c>
      <c r="F421" s="62">
        <v>1817.1</v>
      </c>
      <c r="G421" s="63">
        <v>0</v>
      </c>
      <c r="H421" s="63">
        <v>0</v>
      </c>
      <c r="I421" s="13"/>
    </row>
    <row r="422" spans="1:9" x14ac:dyDescent="0.25">
      <c r="A422" s="102"/>
      <c r="B422" s="103"/>
      <c r="C422" s="27">
        <v>2021</v>
      </c>
      <c r="D422" s="7">
        <f t="shared" si="219"/>
        <v>1779</v>
      </c>
      <c r="E422" s="63">
        <v>0</v>
      </c>
      <c r="F422" s="62">
        <v>1779</v>
      </c>
      <c r="G422" s="63">
        <v>0</v>
      </c>
      <c r="H422" s="63">
        <v>0</v>
      </c>
      <c r="I422" s="13"/>
    </row>
    <row r="423" spans="1:9" x14ac:dyDescent="0.25">
      <c r="A423" s="102"/>
      <c r="B423" s="103"/>
      <c r="C423" s="36">
        <v>2022</v>
      </c>
      <c r="D423" s="5">
        <f t="shared" ref="D423:D424" si="220">E423+F423+G423+H423</f>
        <v>0</v>
      </c>
      <c r="E423" s="63">
        <v>0</v>
      </c>
      <c r="F423" s="63">
        <v>0</v>
      </c>
      <c r="G423" s="63">
        <v>0</v>
      </c>
      <c r="H423" s="63">
        <v>0</v>
      </c>
      <c r="I423" s="13"/>
    </row>
    <row r="424" spans="1:9" x14ac:dyDescent="0.25">
      <c r="A424" s="102"/>
      <c r="B424" s="103"/>
      <c r="C424" s="77">
        <v>2023</v>
      </c>
      <c r="D424" s="5">
        <f t="shared" si="220"/>
        <v>0</v>
      </c>
      <c r="E424" s="63">
        <v>0</v>
      </c>
      <c r="F424" s="63">
        <v>0</v>
      </c>
      <c r="G424" s="63">
        <v>0</v>
      </c>
      <c r="H424" s="63">
        <v>0</v>
      </c>
      <c r="I424" s="13"/>
    </row>
    <row r="425" spans="1:9" x14ac:dyDescent="0.25">
      <c r="A425" s="102"/>
      <c r="B425" s="103"/>
      <c r="C425" s="77">
        <v>2024</v>
      </c>
      <c r="D425" s="5">
        <f t="shared" ref="D425:D427" si="221">E425+F425+G425+H425</f>
        <v>0</v>
      </c>
      <c r="E425" s="63">
        <v>0</v>
      </c>
      <c r="F425" s="63">
        <v>0</v>
      </c>
      <c r="G425" s="63">
        <v>0</v>
      </c>
      <c r="H425" s="63">
        <v>0</v>
      </c>
      <c r="I425" s="13"/>
    </row>
    <row r="426" spans="1:9" x14ac:dyDescent="0.25">
      <c r="A426" s="102"/>
      <c r="B426" s="103"/>
      <c r="C426" s="89">
        <v>2025</v>
      </c>
      <c r="D426" s="5">
        <f t="shared" ref="D426" si="222">E426+F426+G426+H426</f>
        <v>0</v>
      </c>
      <c r="E426" s="63">
        <v>0</v>
      </c>
      <c r="F426" s="63">
        <v>0</v>
      </c>
      <c r="G426" s="63">
        <v>0</v>
      </c>
      <c r="H426" s="63">
        <v>0</v>
      </c>
      <c r="I426" s="13"/>
    </row>
    <row r="427" spans="1:9" x14ac:dyDescent="0.25">
      <c r="A427" s="102"/>
      <c r="B427" s="103"/>
      <c r="C427" s="77">
        <v>2026</v>
      </c>
      <c r="D427" s="5">
        <f t="shared" si="221"/>
        <v>0</v>
      </c>
      <c r="E427" s="63">
        <v>0</v>
      </c>
      <c r="F427" s="63">
        <v>0</v>
      </c>
      <c r="G427" s="63">
        <v>0</v>
      </c>
      <c r="H427" s="63">
        <v>0</v>
      </c>
      <c r="I427" s="13"/>
    </row>
    <row r="428" spans="1:9" ht="19.5" customHeight="1" x14ac:dyDescent="0.25">
      <c r="A428" s="102" t="s">
        <v>63</v>
      </c>
      <c r="B428" s="103" t="s">
        <v>64</v>
      </c>
      <c r="C428" s="29" t="s">
        <v>160</v>
      </c>
      <c r="D428" s="10">
        <f>SUM(D429:D439)</f>
        <v>4555.2</v>
      </c>
      <c r="E428" s="61">
        <f t="shared" ref="E428:H428" si="223">SUM(E429:E439)</f>
        <v>0</v>
      </c>
      <c r="F428" s="60">
        <f t="shared" si="223"/>
        <v>4555.2</v>
      </c>
      <c r="G428" s="61">
        <f t="shared" si="223"/>
        <v>0</v>
      </c>
      <c r="H428" s="61">
        <f t="shared" si="223"/>
        <v>0</v>
      </c>
      <c r="I428" s="13"/>
    </row>
    <row r="429" spans="1:9" x14ac:dyDescent="0.25">
      <c r="A429" s="102"/>
      <c r="B429" s="103"/>
      <c r="C429" s="27">
        <v>2016</v>
      </c>
      <c r="D429" s="7">
        <f>SUM(E429:H429)</f>
        <v>2765.1</v>
      </c>
      <c r="E429" s="63">
        <v>0</v>
      </c>
      <c r="F429" s="62">
        <v>2765.1</v>
      </c>
      <c r="G429" s="63">
        <v>0</v>
      </c>
      <c r="H429" s="63">
        <v>0</v>
      </c>
      <c r="I429" s="13"/>
    </row>
    <row r="430" spans="1:9" x14ac:dyDescent="0.25">
      <c r="A430" s="102"/>
      <c r="B430" s="103"/>
      <c r="C430" s="27">
        <v>2017</v>
      </c>
      <c r="D430" s="7">
        <f t="shared" ref="D430:D434" si="224">E430+F430+G430+H430</f>
        <v>1790.1</v>
      </c>
      <c r="E430" s="63">
        <v>0</v>
      </c>
      <c r="F430" s="62">
        <v>1790.1</v>
      </c>
      <c r="G430" s="63">
        <v>0</v>
      </c>
      <c r="H430" s="63">
        <v>0</v>
      </c>
      <c r="I430" s="13"/>
    </row>
    <row r="431" spans="1:9" x14ac:dyDescent="0.25">
      <c r="A431" s="102"/>
      <c r="B431" s="103"/>
      <c r="C431" s="27">
        <v>2018</v>
      </c>
      <c r="D431" s="5">
        <f t="shared" si="224"/>
        <v>0</v>
      </c>
      <c r="E431" s="63">
        <v>0</v>
      </c>
      <c r="F431" s="63">
        <v>0</v>
      </c>
      <c r="G431" s="63">
        <v>0</v>
      </c>
      <c r="H431" s="63">
        <v>0</v>
      </c>
      <c r="I431" s="13"/>
    </row>
    <row r="432" spans="1:9" x14ac:dyDescent="0.25">
      <c r="A432" s="102"/>
      <c r="B432" s="103"/>
      <c r="C432" s="27">
        <v>2019</v>
      </c>
      <c r="D432" s="5">
        <f t="shared" si="224"/>
        <v>0</v>
      </c>
      <c r="E432" s="63">
        <v>0</v>
      </c>
      <c r="F432" s="63">
        <v>0</v>
      </c>
      <c r="G432" s="63">
        <v>0</v>
      </c>
      <c r="H432" s="63">
        <v>0</v>
      </c>
      <c r="I432" s="13"/>
    </row>
    <row r="433" spans="1:9" x14ac:dyDescent="0.25">
      <c r="A433" s="102"/>
      <c r="B433" s="103"/>
      <c r="C433" s="27">
        <v>2020</v>
      </c>
      <c r="D433" s="5">
        <f t="shared" si="224"/>
        <v>0</v>
      </c>
      <c r="E433" s="63">
        <v>0</v>
      </c>
      <c r="F433" s="63">
        <v>0</v>
      </c>
      <c r="G433" s="63">
        <v>0</v>
      </c>
      <c r="H433" s="63">
        <v>0</v>
      </c>
      <c r="I433" s="13"/>
    </row>
    <row r="434" spans="1:9" x14ac:dyDescent="0.25">
      <c r="A434" s="102"/>
      <c r="B434" s="103"/>
      <c r="C434" s="27">
        <v>2021</v>
      </c>
      <c r="D434" s="5">
        <f t="shared" si="224"/>
        <v>0</v>
      </c>
      <c r="E434" s="63">
        <v>0</v>
      </c>
      <c r="F434" s="63">
        <v>0</v>
      </c>
      <c r="G434" s="63">
        <v>0</v>
      </c>
      <c r="H434" s="63">
        <v>0</v>
      </c>
      <c r="I434" s="13"/>
    </row>
    <row r="435" spans="1:9" x14ac:dyDescent="0.25">
      <c r="A435" s="102"/>
      <c r="B435" s="103"/>
      <c r="C435" s="36">
        <v>2022</v>
      </c>
      <c r="D435" s="5">
        <f t="shared" ref="D435" si="225">E435+F435+G435+H435</f>
        <v>0</v>
      </c>
      <c r="E435" s="63">
        <v>0</v>
      </c>
      <c r="F435" s="63">
        <v>0</v>
      </c>
      <c r="G435" s="63">
        <v>0</v>
      </c>
      <c r="H435" s="63">
        <v>0</v>
      </c>
      <c r="I435" s="13"/>
    </row>
    <row r="436" spans="1:9" x14ac:dyDescent="0.25">
      <c r="A436" s="102"/>
      <c r="B436" s="103"/>
      <c r="C436" s="77">
        <v>2023</v>
      </c>
      <c r="D436" s="5">
        <f>E436+F436+G436+H436</f>
        <v>0</v>
      </c>
      <c r="E436" s="63">
        <v>0</v>
      </c>
      <c r="F436" s="63">
        <v>0</v>
      </c>
      <c r="G436" s="63">
        <v>0</v>
      </c>
      <c r="H436" s="63">
        <v>0</v>
      </c>
      <c r="I436" s="13"/>
    </row>
    <row r="437" spans="1:9" x14ac:dyDescent="0.25">
      <c r="A437" s="102"/>
      <c r="B437" s="103"/>
      <c r="C437" s="77">
        <v>2024</v>
      </c>
      <c r="D437" s="5">
        <f t="shared" ref="D437:D439" si="226">E437+F437+G437+H437</f>
        <v>0</v>
      </c>
      <c r="E437" s="63">
        <v>0</v>
      </c>
      <c r="F437" s="63">
        <v>0</v>
      </c>
      <c r="G437" s="63">
        <v>0</v>
      </c>
      <c r="H437" s="63">
        <v>0</v>
      </c>
      <c r="I437" s="13"/>
    </row>
    <row r="438" spans="1:9" x14ac:dyDescent="0.25">
      <c r="A438" s="102"/>
      <c r="B438" s="103"/>
      <c r="C438" s="89">
        <v>2025</v>
      </c>
      <c r="D438" s="5">
        <f t="shared" ref="D438" si="227">E438+F438+G438+H438</f>
        <v>0</v>
      </c>
      <c r="E438" s="63">
        <v>0</v>
      </c>
      <c r="F438" s="63">
        <v>0</v>
      </c>
      <c r="G438" s="63">
        <v>0</v>
      </c>
      <c r="H438" s="63">
        <v>0</v>
      </c>
      <c r="I438" s="13"/>
    </row>
    <row r="439" spans="1:9" x14ac:dyDescent="0.25">
      <c r="A439" s="102"/>
      <c r="B439" s="103"/>
      <c r="C439" s="77">
        <v>2026</v>
      </c>
      <c r="D439" s="5">
        <f t="shared" si="226"/>
        <v>0</v>
      </c>
      <c r="E439" s="63">
        <v>0</v>
      </c>
      <c r="F439" s="63">
        <v>0</v>
      </c>
      <c r="G439" s="63">
        <v>0</v>
      </c>
      <c r="H439" s="63">
        <v>0</v>
      </c>
      <c r="I439" s="13"/>
    </row>
    <row r="440" spans="1:9" ht="15" customHeight="1" x14ac:dyDescent="0.25">
      <c r="A440" s="100" t="s">
        <v>65</v>
      </c>
      <c r="B440" s="100" t="s">
        <v>140</v>
      </c>
      <c r="C440" s="29" t="s">
        <v>160</v>
      </c>
      <c r="D440" s="14">
        <f>SUM(D441:D451)</f>
        <v>4445.8999999999996</v>
      </c>
      <c r="E440" s="61">
        <f t="shared" ref="E440:H440" si="228">SUM(E441:E451)</f>
        <v>4445.8999999999996</v>
      </c>
      <c r="F440" s="61">
        <f t="shared" si="228"/>
        <v>0</v>
      </c>
      <c r="G440" s="61">
        <f t="shared" si="228"/>
        <v>0</v>
      </c>
      <c r="H440" s="61">
        <f t="shared" si="228"/>
        <v>0</v>
      </c>
      <c r="I440" s="13"/>
    </row>
    <row r="441" spans="1:9" x14ac:dyDescent="0.25">
      <c r="A441" s="101"/>
      <c r="B441" s="101"/>
      <c r="C441" s="27">
        <v>2016</v>
      </c>
      <c r="D441" s="5">
        <f>SUM(E441:H441)</f>
        <v>0</v>
      </c>
      <c r="E441" s="63">
        <v>0</v>
      </c>
      <c r="F441" s="63">
        <v>0</v>
      </c>
      <c r="G441" s="63">
        <v>0</v>
      </c>
      <c r="H441" s="63">
        <v>0</v>
      </c>
      <c r="I441" s="13"/>
    </row>
    <row r="442" spans="1:9" x14ac:dyDescent="0.25">
      <c r="A442" s="101"/>
      <c r="B442" s="101"/>
      <c r="C442" s="27">
        <v>2017</v>
      </c>
      <c r="D442" s="5">
        <f t="shared" ref="D442:D447" si="229">SUM(E442:H442)</f>
        <v>0</v>
      </c>
      <c r="E442" s="63">
        <v>0</v>
      </c>
      <c r="F442" s="63">
        <v>0</v>
      </c>
      <c r="G442" s="63">
        <v>0</v>
      </c>
      <c r="H442" s="63">
        <v>0</v>
      </c>
      <c r="I442" s="13"/>
    </row>
    <row r="443" spans="1:9" x14ac:dyDescent="0.25">
      <c r="A443" s="101"/>
      <c r="B443" s="101"/>
      <c r="C443" s="27">
        <v>2018</v>
      </c>
      <c r="D443" s="5">
        <f t="shared" si="229"/>
        <v>0</v>
      </c>
      <c r="E443" s="63">
        <v>0</v>
      </c>
      <c r="F443" s="63">
        <v>0</v>
      </c>
      <c r="G443" s="63">
        <v>0</v>
      </c>
      <c r="H443" s="63">
        <v>0</v>
      </c>
      <c r="I443" s="13"/>
    </row>
    <row r="444" spans="1:9" x14ac:dyDescent="0.25">
      <c r="A444" s="101"/>
      <c r="B444" s="101"/>
      <c r="C444" s="27">
        <v>2019</v>
      </c>
      <c r="D444" s="5">
        <f t="shared" si="229"/>
        <v>0</v>
      </c>
      <c r="E444" s="63">
        <v>0</v>
      </c>
      <c r="F444" s="63">
        <v>0</v>
      </c>
      <c r="G444" s="63">
        <v>0</v>
      </c>
      <c r="H444" s="63">
        <v>0</v>
      </c>
      <c r="I444" s="13"/>
    </row>
    <row r="445" spans="1:9" x14ac:dyDescent="0.25">
      <c r="A445" s="101"/>
      <c r="B445" s="101"/>
      <c r="C445" s="27">
        <v>2020</v>
      </c>
      <c r="D445" s="5">
        <f t="shared" si="229"/>
        <v>0</v>
      </c>
      <c r="E445" s="63">
        <v>0</v>
      </c>
      <c r="F445" s="63">
        <v>0</v>
      </c>
      <c r="G445" s="63">
        <v>0</v>
      </c>
      <c r="H445" s="63">
        <v>0</v>
      </c>
      <c r="I445" s="13"/>
    </row>
    <row r="446" spans="1:9" x14ac:dyDescent="0.25">
      <c r="A446" s="101"/>
      <c r="B446" s="101"/>
      <c r="C446" s="27">
        <v>2021</v>
      </c>
      <c r="D446" s="7">
        <f t="shared" si="229"/>
        <v>4147.5</v>
      </c>
      <c r="E446" s="62">
        <v>4147.5</v>
      </c>
      <c r="F446" s="63">
        <v>0</v>
      </c>
      <c r="G446" s="63">
        <v>0</v>
      </c>
      <c r="H446" s="63">
        <v>0</v>
      </c>
      <c r="I446" s="13"/>
    </row>
    <row r="447" spans="1:9" x14ac:dyDescent="0.25">
      <c r="A447" s="101"/>
      <c r="B447" s="101"/>
      <c r="C447" s="36">
        <v>2022</v>
      </c>
      <c r="D447" s="5">
        <f t="shared" si="229"/>
        <v>298.39999999999998</v>
      </c>
      <c r="E447" s="63">
        <v>298.39999999999998</v>
      </c>
      <c r="F447" s="63">
        <v>0</v>
      </c>
      <c r="G447" s="63">
        <v>0</v>
      </c>
      <c r="H447" s="63">
        <v>0</v>
      </c>
      <c r="I447" s="13"/>
    </row>
    <row r="448" spans="1:9" x14ac:dyDescent="0.25">
      <c r="A448" s="101"/>
      <c r="B448" s="101"/>
      <c r="C448" s="77">
        <v>2023</v>
      </c>
      <c r="D448" s="5">
        <f t="shared" ref="D448" si="230">SUM(E448:H448)</f>
        <v>0</v>
      </c>
      <c r="E448" s="63">
        <v>0</v>
      </c>
      <c r="F448" s="63">
        <v>0</v>
      </c>
      <c r="G448" s="63">
        <v>0</v>
      </c>
      <c r="H448" s="63">
        <v>0</v>
      </c>
      <c r="I448" s="13"/>
    </row>
    <row r="449" spans="1:13" x14ac:dyDescent="0.25">
      <c r="A449" s="101"/>
      <c r="B449" s="101"/>
      <c r="C449" s="77">
        <v>2024</v>
      </c>
      <c r="D449" s="5">
        <f t="shared" ref="D449:D451" si="231">SUM(E449:H449)</f>
        <v>0</v>
      </c>
      <c r="E449" s="63">
        <v>0</v>
      </c>
      <c r="F449" s="63">
        <v>0</v>
      </c>
      <c r="G449" s="63">
        <v>0</v>
      </c>
      <c r="H449" s="63">
        <v>0</v>
      </c>
      <c r="I449" s="13"/>
    </row>
    <row r="450" spans="1:13" x14ac:dyDescent="0.25">
      <c r="A450" s="101"/>
      <c r="B450" s="101"/>
      <c r="C450" s="89">
        <v>2025</v>
      </c>
      <c r="D450" s="5">
        <f t="shared" ref="D450" si="232">SUM(E450:H450)</f>
        <v>0</v>
      </c>
      <c r="E450" s="63">
        <v>0</v>
      </c>
      <c r="F450" s="63">
        <v>0</v>
      </c>
      <c r="G450" s="63">
        <v>0</v>
      </c>
      <c r="H450" s="63">
        <v>0</v>
      </c>
      <c r="I450" s="13"/>
    </row>
    <row r="451" spans="1:13" x14ac:dyDescent="0.25">
      <c r="A451" s="115"/>
      <c r="B451" s="115"/>
      <c r="C451" s="77">
        <v>2026</v>
      </c>
      <c r="D451" s="5">
        <f t="shared" si="231"/>
        <v>0</v>
      </c>
      <c r="E451" s="63">
        <v>0</v>
      </c>
      <c r="F451" s="63">
        <v>0</v>
      </c>
      <c r="G451" s="63">
        <v>0</v>
      </c>
      <c r="H451" s="63">
        <v>0</v>
      </c>
      <c r="I451" s="13"/>
    </row>
    <row r="452" spans="1:13" x14ac:dyDescent="0.25">
      <c r="A452" s="98" t="s">
        <v>66</v>
      </c>
      <c r="B452" s="111" t="s">
        <v>67</v>
      </c>
      <c r="C452" s="55" t="s">
        <v>160</v>
      </c>
      <c r="D452" s="40">
        <f>SUM(D453:D463)</f>
        <v>754256.8</v>
      </c>
      <c r="E452" s="41">
        <f t="shared" ref="E452:H452" si="233">SUM(E453:E463)</f>
        <v>0</v>
      </c>
      <c r="F452" s="41">
        <f t="shared" si="233"/>
        <v>121.6</v>
      </c>
      <c r="G452" s="40">
        <f t="shared" si="233"/>
        <v>754135.2</v>
      </c>
      <c r="H452" s="41">
        <f t="shared" si="233"/>
        <v>0</v>
      </c>
      <c r="I452" s="100" t="s">
        <v>120</v>
      </c>
      <c r="K452" s="49">
        <f>D464+D476+D488+D500+D512+D524+D536+D548+D560</f>
        <v>754256.80000000016</v>
      </c>
      <c r="L452" s="49">
        <f>D452-295006.2</f>
        <v>459250.60000000003</v>
      </c>
    </row>
    <row r="453" spans="1:13" x14ac:dyDescent="0.25">
      <c r="A453" s="98"/>
      <c r="B453" s="112"/>
      <c r="C453" s="55">
        <v>2016</v>
      </c>
      <c r="D453" s="40">
        <f>SUM(E453:H453)</f>
        <v>70912</v>
      </c>
      <c r="E453" s="41">
        <f t="shared" ref="E453:H463" si="234">E465+E477+E489+E501+E513+E525+E537+E549+E561</f>
        <v>0</v>
      </c>
      <c r="F453" s="41">
        <f t="shared" si="234"/>
        <v>0</v>
      </c>
      <c r="G453" s="40">
        <f t="shared" si="234"/>
        <v>70912</v>
      </c>
      <c r="H453" s="41">
        <f t="shared" si="234"/>
        <v>0</v>
      </c>
      <c r="I453" s="101"/>
    </row>
    <row r="454" spans="1:13" x14ac:dyDescent="0.25">
      <c r="A454" s="98"/>
      <c r="B454" s="112"/>
      <c r="C454" s="55">
        <v>2017</v>
      </c>
      <c r="D454" s="40">
        <f t="shared" ref="D454:D459" si="235">SUM(E454:H454)</f>
        <v>63739.5</v>
      </c>
      <c r="E454" s="41">
        <f t="shared" si="234"/>
        <v>0</v>
      </c>
      <c r="F454" s="41">
        <f t="shared" si="234"/>
        <v>0</v>
      </c>
      <c r="G454" s="40">
        <f t="shared" si="234"/>
        <v>63739.5</v>
      </c>
      <c r="H454" s="41">
        <f t="shared" si="234"/>
        <v>0</v>
      </c>
      <c r="I454" s="101"/>
    </row>
    <row r="455" spans="1:13" x14ac:dyDescent="0.25">
      <c r="A455" s="98"/>
      <c r="B455" s="112"/>
      <c r="C455" s="55">
        <v>2018</v>
      </c>
      <c r="D455" s="40">
        <f t="shared" si="235"/>
        <v>38114.699999999997</v>
      </c>
      <c r="E455" s="41">
        <f t="shared" si="234"/>
        <v>0</v>
      </c>
      <c r="F455" s="41">
        <f t="shared" si="234"/>
        <v>121.6</v>
      </c>
      <c r="G455" s="40">
        <f t="shared" si="234"/>
        <v>37993.1</v>
      </c>
      <c r="H455" s="41">
        <f t="shared" si="234"/>
        <v>0</v>
      </c>
      <c r="I455" s="101"/>
    </row>
    <row r="456" spans="1:13" x14ac:dyDescent="0.25">
      <c r="A456" s="98"/>
      <c r="B456" s="112"/>
      <c r="C456" s="55">
        <v>2019</v>
      </c>
      <c r="D456" s="40">
        <f t="shared" si="235"/>
        <v>64144.4</v>
      </c>
      <c r="E456" s="41">
        <f t="shared" si="234"/>
        <v>0</v>
      </c>
      <c r="F456" s="41">
        <f t="shared" si="234"/>
        <v>0</v>
      </c>
      <c r="G456" s="40">
        <f t="shared" si="234"/>
        <v>64144.4</v>
      </c>
      <c r="H456" s="41">
        <f t="shared" si="234"/>
        <v>0</v>
      </c>
      <c r="I456" s="101"/>
    </row>
    <row r="457" spans="1:13" x14ac:dyDescent="0.25">
      <c r="A457" s="98"/>
      <c r="B457" s="112"/>
      <c r="C457" s="55">
        <v>2020</v>
      </c>
      <c r="D457" s="40">
        <f t="shared" si="235"/>
        <v>77514.2</v>
      </c>
      <c r="E457" s="41">
        <f t="shared" si="234"/>
        <v>0</v>
      </c>
      <c r="F457" s="41">
        <f t="shared" si="234"/>
        <v>0</v>
      </c>
      <c r="G457" s="40">
        <f t="shared" si="234"/>
        <v>77514.2</v>
      </c>
      <c r="H457" s="41">
        <f t="shared" si="234"/>
        <v>0</v>
      </c>
      <c r="I457" s="101"/>
    </row>
    <row r="458" spans="1:13" x14ac:dyDescent="0.25">
      <c r="A458" s="98"/>
      <c r="B458" s="112"/>
      <c r="C458" s="55">
        <v>2021</v>
      </c>
      <c r="D458" s="40">
        <f t="shared" si="235"/>
        <v>192524.2</v>
      </c>
      <c r="E458" s="41">
        <f t="shared" si="234"/>
        <v>0</v>
      </c>
      <c r="F458" s="41">
        <f t="shared" si="234"/>
        <v>0</v>
      </c>
      <c r="G458" s="40">
        <f t="shared" si="234"/>
        <v>192524.2</v>
      </c>
      <c r="H458" s="41">
        <f t="shared" si="234"/>
        <v>0</v>
      </c>
      <c r="I458" s="101"/>
    </row>
    <row r="459" spans="1:13" x14ac:dyDescent="0.25">
      <c r="A459" s="98"/>
      <c r="B459" s="112"/>
      <c r="C459" s="55">
        <v>2022</v>
      </c>
      <c r="D459" s="40">
        <f t="shared" si="235"/>
        <v>247307.8</v>
      </c>
      <c r="E459" s="41">
        <f t="shared" si="234"/>
        <v>0</v>
      </c>
      <c r="F459" s="41">
        <f t="shared" si="234"/>
        <v>0</v>
      </c>
      <c r="G459" s="40">
        <f t="shared" si="234"/>
        <v>247307.8</v>
      </c>
      <c r="H459" s="41">
        <f t="shared" si="234"/>
        <v>0</v>
      </c>
      <c r="I459" s="101"/>
    </row>
    <row r="460" spans="1:13" x14ac:dyDescent="0.25">
      <c r="A460" s="98"/>
      <c r="B460" s="112"/>
      <c r="C460" s="79">
        <v>2023</v>
      </c>
      <c r="D460" s="41">
        <f t="shared" ref="D460" si="236">SUM(E460:H460)</f>
        <v>0</v>
      </c>
      <c r="E460" s="41">
        <f t="shared" si="234"/>
        <v>0</v>
      </c>
      <c r="F460" s="41">
        <f t="shared" si="234"/>
        <v>0</v>
      </c>
      <c r="G460" s="41">
        <f t="shared" si="234"/>
        <v>0</v>
      </c>
      <c r="H460" s="41">
        <f t="shared" si="234"/>
        <v>0</v>
      </c>
      <c r="I460" s="101"/>
      <c r="M460" s="8" t="s">
        <v>88</v>
      </c>
    </row>
    <row r="461" spans="1:13" x14ac:dyDescent="0.25">
      <c r="A461" s="98"/>
      <c r="B461" s="112"/>
      <c r="C461" s="79">
        <v>2024</v>
      </c>
      <c r="D461" s="41">
        <f t="shared" ref="D461:D463" si="237">SUM(E461:H461)</f>
        <v>0</v>
      </c>
      <c r="E461" s="41">
        <f t="shared" si="234"/>
        <v>0</v>
      </c>
      <c r="F461" s="41">
        <f t="shared" si="234"/>
        <v>0</v>
      </c>
      <c r="G461" s="41">
        <f t="shared" si="234"/>
        <v>0</v>
      </c>
      <c r="H461" s="41">
        <f t="shared" si="234"/>
        <v>0</v>
      </c>
      <c r="I461" s="101"/>
    </row>
    <row r="462" spans="1:13" x14ac:dyDescent="0.25">
      <c r="A462" s="98"/>
      <c r="B462" s="112"/>
      <c r="C462" s="87">
        <v>2025</v>
      </c>
      <c r="D462" s="41">
        <f t="shared" ref="D462" si="238">SUM(E462:H462)</f>
        <v>0</v>
      </c>
      <c r="E462" s="41">
        <f t="shared" si="234"/>
        <v>0</v>
      </c>
      <c r="F462" s="41">
        <f t="shared" si="234"/>
        <v>0</v>
      </c>
      <c r="G462" s="41">
        <f t="shared" si="234"/>
        <v>0</v>
      </c>
      <c r="H462" s="41">
        <f t="shared" si="234"/>
        <v>0</v>
      </c>
      <c r="I462" s="101"/>
    </row>
    <row r="463" spans="1:13" x14ac:dyDescent="0.25">
      <c r="A463" s="98"/>
      <c r="B463" s="113"/>
      <c r="C463" s="79">
        <v>2026</v>
      </c>
      <c r="D463" s="41">
        <f t="shared" si="237"/>
        <v>0</v>
      </c>
      <c r="E463" s="41">
        <f t="shared" si="234"/>
        <v>0</v>
      </c>
      <c r="F463" s="41">
        <f t="shared" si="234"/>
        <v>0</v>
      </c>
      <c r="G463" s="41">
        <f t="shared" si="234"/>
        <v>0</v>
      </c>
      <c r="H463" s="41">
        <f t="shared" si="234"/>
        <v>0</v>
      </c>
      <c r="I463" s="101"/>
      <c r="M463" s="8" t="s">
        <v>88</v>
      </c>
    </row>
    <row r="464" spans="1:13" x14ac:dyDescent="0.25">
      <c r="A464" s="102" t="s">
        <v>68</v>
      </c>
      <c r="B464" s="100" t="s">
        <v>57</v>
      </c>
      <c r="C464" s="29" t="s">
        <v>160</v>
      </c>
      <c r="D464" s="10">
        <f>SUM(D465:D475)</f>
        <v>342417.1</v>
      </c>
      <c r="E464" s="61">
        <f t="shared" ref="E464:H464" si="239">SUM(E465:E475)</f>
        <v>0</v>
      </c>
      <c r="F464" s="61">
        <f t="shared" si="239"/>
        <v>0</v>
      </c>
      <c r="G464" s="60">
        <f t="shared" si="239"/>
        <v>342417.1</v>
      </c>
      <c r="H464" s="61">
        <f t="shared" si="239"/>
        <v>0</v>
      </c>
      <c r="I464" s="13"/>
    </row>
    <row r="465" spans="1:10" x14ac:dyDescent="0.25">
      <c r="A465" s="102"/>
      <c r="B465" s="101"/>
      <c r="C465" s="27">
        <v>2016</v>
      </c>
      <c r="D465" s="7">
        <f>SUM(E465:H465)</f>
        <v>50138.6</v>
      </c>
      <c r="E465" s="63">
        <v>0</v>
      </c>
      <c r="F465" s="63">
        <v>0</v>
      </c>
      <c r="G465" s="62">
        <v>50138.6</v>
      </c>
      <c r="H465" s="63">
        <v>0</v>
      </c>
      <c r="I465" s="13"/>
    </row>
    <row r="466" spans="1:10" x14ac:dyDescent="0.25">
      <c r="A466" s="102"/>
      <c r="B466" s="101"/>
      <c r="C466" s="27">
        <v>2017</v>
      </c>
      <c r="D466" s="7">
        <f t="shared" ref="D466:D471" si="240">SUM(E466:H466)</f>
        <v>40026.800000000003</v>
      </c>
      <c r="E466" s="63">
        <v>0</v>
      </c>
      <c r="F466" s="63">
        <v>0</v>
      </c>
      <c r="G466" s="62">
        <v>40026.800000000003</v>
      </c>
      <c r="H466" s="63">
        <v>0</v>
      </c>
      <c r="I466" s="13"/>
    </row>
    <row r="467" spans="1:10" x14ac:dyDescent="0.25">
      <c r="A467" s="102"/>
      <c r="B467" s="101"/>
      <c r="C467" s="27">
        <v>2018</v>
      </c>
      <c r="D467" s="7">
        <f t="shared" si="240"/>
        <v>9305.1</v>
      </c>
      <c r="E467" s="63">
        <v>0</v>
      </c>
      <c r="F467" s="63">
        <v>0</v>
      </c>
      <c r="G467" s="62">
        <v>9305.1</v>
      </c>
      <c r="H467" s="63">
        <v>0</v>
      </c>
      <c r="I467" s="13"/>
    </row>
    <row r="468" spans="1:10" x14ac:dyDescent="0.25">
      <c r="A468" s="102"/>
      <c r="B468" s="101"/>
      <c r="C468" s="27">
        <v>2019</v>
      </c>
      <c r="D468" s="7">
        <f t="shared" si="240"/>
        <v>16812.7</v>
      </c>
      <c r="E468" s="63">
        <v>0</v>
      </c>
      <c r="F468" s="63">
        <v>0</v>
      </c>
      <c r="G468" s="62">
        <v>16812.7</v>
      </c>
      <c r="H468" s="63">
        <v>0</v>
      </c>
      <c r="I468" s="13"/>
    </row>
    <row r="469" spans="1:10" x14ac:dyDescent="0.25">
      <c r="A469" s="102"/>
      <c r="B469" s="101"/>
      <c r="C469" s="27">
        <v>2020</v>
      </c>
      <c r="D469" s="7">
        <f t="shared" si="240"/>
        <v>20334</v>
      </c>
      <c r="E469" s="63">
        <v>0</v>
      </c>
      <c r="F469" s="63">
        <v>0</v>
      </c>
      <c r="G469" s="62">
        <v>20334</v>
      </c>
      <c r="H469" s="63">
        <v>0</v>
      </c>
      <c r="I469" s="13"/>
    </row>
    <row r="470" spans="1:10" x14ac:dyDescent="0.25">
      <c r="A470" s="102"/>
      <c r="B470" s="101"/>
      <c r="C470" s="27">
        <v>2021</v>
      </c>
      <c r="D470" s="7">
        <f t="shared" si="240"/>
        <v>76208.899999999994</v>
      </c>
      <c r="E470" s="63">
        <v>0</v>
      </c>
      <c r="F470" s="63">
        <v>0</v>
      </c>
      <c r="G470" s="62">
        <v>76208.899999999994</v>
      </c>
      <c r="H470" s="63">
        <v>0</v>
      </c>
      <c r="I470" s="13"/>
      <c r="J470" s="8" t="s">
        <v>138</v>
      </c>
    </row>
    <row r="471" spans="1:10" x14ac:dyDescent="0.25">
      <c r="A471" s="102"/>
      <c r="B471" s="101"/>
      <c r="C471" s="36">
        <v>2022</v>
      </c>
      <c r="D471" s="7">
        <f t="shared" si="240"/>
        <v>129591</v>
      </c>
      <c r="E471" s="63">
        <v>0</v>
      </c>
      <c r="F471" s="63">
        <v>0</v>
      </c>
      <c r="G471" s="62">
        <v>129591</v>
      </c>
      <c r="H471" s="63">
        <v>0</v>
      </c>
      <c r="I471" s="13"/>
      <c r="J471" s="8" t="s">
        <v>139</v>
      </c>
    </row>
    <row r="472" spans="1:10" x14ac:dyDescent="0.25">
      <c r="A472" s="102"/>
      <c r="B472" s="101"/>
      <c r="C472" s="77">
        <v>2023</v>
      </c>
      <c r="D472" s="5">
        <f t="shared" ref="D472" si="241">SUM(E472:H472)</f>
        <v>0</v>
      </c>
      <c r="E472" s="63">
        <v>0</v>
      </c>
      <c r="F472" s="63">
        <v>0</v>
      </c>
      <c r="G472" s="63">
        <v>0</v>
      </c>
      <c r="H472" s="63">
        <v>0</v>
      </c>
      <c r="I472" s="13"/>
    </row>
    <row r="473" spans="1:10" x14ac:dyDescent="0.25">
      <c r="A473" s="102"/>
      <c r="B473" s="101"/>
      <c r="C473" s="77">
        <v>2024</v>
      </c>
      <c r="D473" s="5">
        <f t="shared" ref="D473:D475" si="242">SUM(E473:H473)</f>
        <v>0</v>
      </c>
      <c r="E473" s="63">
        <v>0</v>
      </c>
      <c r="F473" s="63">
        <v>0</v>
      </c>
      <c r="G473" s="63">
        <v>0</v>
      </c>
      <c r="H473" s="63">
        <v>0</v>
      </c>
      <c r="I473" s="13"/>
    </row>
    <row r="474" spans="1:10" x14ac:dyDescent="0.25">
      <c r="A474" s="102"/>
      <c r="B474" s="101"/>
      <c r="C474" s="89">
        <v>2025</v>
      </c>
      <c r="D474" s="5">
        <f t="shared" ref="D474" si="243">SUM(E474:H474)</f>
        <v>0</v>
      </c>
      <c r="E474" s="63">
        <v>0</v>
      </c>
      <c r="F474" s="63">
        <v>0</v>
      </c>
      <c r="G474" s="63">
        <v>0</v>
      </c>
      <c r="H474" s="63">
        <v>0</v>
      </c>
      <c r="I474" s="13"/>
    </row>
    <row r="475" spans="1:10" x14ac:dyDescent="0.25">
      <c r="A475" s="102"/>
      <c r="B475" s="115"/>
      <c r="C475" s="77">
        <v>2026</v>
      </c>
      <c r="D475" s="5">
        <f t="shared" si="242"/>
        <v>0</v>
      </c>
      <c r="E475" s="63">
        <v>0</v>
      </c>
      <c r="F475" s="63">
        <v>0</v>
      </c>
      <c r="G475" s="63">
        <v>0</v>
      </c>
      <c r="H475" s="63">
        <v>0</v>
      </c>
      <c r="I475" s="13"/>
    </row>
    <row r="476" spans="1:10" x14ac:dyDescent="0.25">
      <c r="A476" s="102" t="s">
        <v>69</v>
      </c>
      <c r="B476" s="103" t="s">
        <v>70</v>
      </c>
      <c r="C476" s="29" t="s">
        <v>160</v>
      </c>
      <c r="D476" s="10">
        <f>SUM(D477:D487)</f>
        <v>140398.39999999999</v>
      </c>
      <c r="E476" s="61">
        <f t="shared" ref="E476:H476" si="244">SUM(E477:E487)</f>
        <v>0</v>
      </c>
      <c r="F476" s="61">
        <f t="shared" si="244"/>
        <v>0</v>
      </c>
      <c r="G476" s="60">
        <f t="shared" si="244"/>
        <v>140398.39999999999</v>
      </c>
      <c r="H476" s="61">
        <f t="shared" si="244"/>
        <v>0</v>
      </c>
      <c r="I476" s="13"/>
    </row>
    <row r="477" spans="1:10" x14ac:dyDescent="0.25">
      <c r="A477" s="102"/>
      <c r="B477" s="103"/>
      <c r="C477" s="27">
        <v>2016</v>
      </c>
      <c r="D477" s="7">
        <f>SUM(E477:H477)</f>
        <v>8472.4</v>
      </c>
      <c r="E477" s="63">
        <v>0</v>
      </c>
      <c r="F477" s="63">
        <v>0</v>
      </c>
      <c r="G477" s="62">
        <v>8472.4</v>
      </c>
      <c r="H477" s="63">
        <v>0</v>
      </c>
      <c r="I477" s="13"/>
    </row>
    <row r="478" spans="1:10" x14ac:dyDescent="0.25">
      <c r="A478" s="102"/>
      <c r="B478" s="103"/>
      <c r="C478" s="27">
        <v>2017</v>
      </c>
      <c r="D478" s="7">
        <f t="shared" ref="D478:D483" si="245">SUM(E478:H478)</f>
        <v>8182.2</v>
      </c>
      <c r="E478" s="63">
        <v>0</v>
      </c>
      <c r="F478" s="63">
        <v>0</v>
      </c>
      <c r="G478" s="62">
        <v>8182.2</v>
      </c>
      <c r="H478" s="63">
        <v>0</v>
      </c>
      <c r="I478" s="13"/>
    </row>
    <row r="479" spans="1:10" x14ac:dyDescent="0.25">
      <c r="A479" s="102"/>
      <c r="B479" s="103"/>
      <c r="C479" s="27">
        <v>2018</v>
      </c>
      <c r="D479" s="7">
        <f t="shared" si="245"/>
        <v>9527</v>
      </c>
      <c r="E479" s="63">
        <v>0</v>
      </c>
      <c r="F479" s="63">
        <v>0</v>
      </c>
      <c r="G479" s="62">
        <v>9527</v>
      </c>
      <c r="H479" s="63">
        <v>0</v>
      </c>
      <c r="I479" s="13"/>
    </row>
    <row r="480" spans="1:10" x14ac:dyDescent="0.25">
      <c r="A480" s="102"/>
      <c r="B480" s="103"/>
      <c r="C480" s="27">
        <v>2019</v>
      </c>
      <c r="D480" s="7">
        <f t="shared" si="245"/>
        <v>14953.3</v>
      </c>
      <c r="E480" s="63">
        <v>0</v>
      </c>
      <c r="F480" s="63">
        <v>0</v>
      </c>
      <c r="G480" s="62">
        <v>14953.3</v>
      </c>
      <c r="H480" s="63">
        <v>0</v>
      </c>
      <c r="I480" s="13"/>
    </row>
    <row r="481" spans="1:9" x14ac:dyDescent="0.25">
      <c r="A481" s="102"/>
      <c r="B481" s="103"/>
      <c r="C481" s="27">
        <v>2020</v>
      </c>
      <c r="D481" s="7">
        <f t="shared" si="245"/>
        <v>17821.5</v>
      </c>
      <c r="E481" s="63">
        <v>0</v>
      </c>
      <c r="F481" s="63">
        <v>0</v>
      </c>
      <c r="G481" s="62">
        <v>17821.5</v>
      </c>
      <c r="H481" s="63">
        <v>0</v>
      </c>
      <c r="I481" s="13"/>
    </row>
    <row r="482" spans="1:9" x14ac:dyDescent="0.25">
      <c r="A482" s="102"/>
      <c r="B482" s="103"/>
      <c r="C482" s="27">
        <v>2021</v>
      </c>
      <c r="D482" s="7">
        <f t="shared" si="245"/>
        <v>39038.199999999997</v>
      </c>
      <c r="E482" s="63">
        <v>0</v>
      </c>
      <c r="F482" s="63">
        <v>0</v>
      </c>
      <c r="G482" s="62">
        <v>39038.199999999997</v>
      </c>
      <c r="H482" s="63">
        <v>0</v>
      </c>
      <c r="I482" s="13"/>
    </row>
    <row r="483" spans="1:9" x14ac:dyDescent="0.25">
      <c r="A483" s="102"/>
      <c r="B483" s="103"/>
      <c r="C483" s="36">
        <v>2022</v>
      </c>
      <c r="D483" s="7">
        <f t="shared" si="245"/>
        <v>42403.8</v>
      </c>
      <c r="E483" s="63">
        <v>0</v>
      </c>
      <c r="F483" s="63">
        <v>0</v>
      </c>
      <c r="G483" s="62">
        <v>42403.8</v>
      </c>
      <c r="H483" s="63">
        <v>0</v>
      </c>
      <c r="I483" s="13"/>
    </row>
    <row r="484" spans="1:9" x14ac:dyDescent="0.25">
      <c r="A484" s="102"/>
      <c r="B484" s="103"/>
      <c r="C484" s="77">
        <v>2023</v>
      </c>
      <c r="D484" s="5">
        <f t="shared" ref="D484" si="246">SUM(E484:H484)</f>
        <v>0</v>
      </c>
      <c r="E484" s="63">
        <v>0</v>
      </c>
      <c r="F484" s="63">
        <v>0</v>
      </c>
      <c r="G484" s="63">
        <v>0</v>
      </c>
      <c r="H484" s="63">
        <v>0</v>
      </c>
      <c r="I484" s="13"/>
    </row>
    <row r="485" spans="1:9" x14ac:dyDescent="0.25">
      <c r="A485" s="102"/>
      <c r="B485" s="103"/>
      <c r="C485" s="77">
        <v>2024</v>
      </c>
      <c r="D485" s="5">
        <f t="shared" ref="D485:D487" si="247">SUM(E485:H485)</f>
        <v>0</v>
      </c>
      <c r="E485" s="63">
        <v>0</v>
      </c>
      <c r="F485" s="63">
        <v>0</v>
      </c>
      <c r="G485" s="63">
        <v>0</v>
      </c>
      <c r="H485" s="63">
        <v>0</v>
      </c>
      <c r="I485" s="13"/>
    </row>
    <row r="486" spans="1:9" x14ac:dyDescent="0.25">
      <c r="A486" s="102"/>
      <c r="B486" s="103"/>
      <c r="C486" s="89">
        <v>2025</v>
      </c>
      <c r="D486" s="5">
        <f t="shared" ref="D486" si="248">SUM(E486:H486)</f>
        <v>0</v>
      </c>
      <c r="E486" s="63">
        <v>0</v>
      </c>
      <c r="F486" s="63">
        <v>0</v>
      </c>
      <c r="G486" s="63">
        <v>0</v>
      </c>
      <c r="H486" s="63">
        <v>0</v>
      </c>
      <c r="I486" s="13"/>
    </row>
    <row r="487" spans="1:9" x14ac:dyDescent="0.25">
      <c r="A487" s="102"/>
      <c r="B487" s="103"/>
      <c r="C487" s="77">
        <v>2026</v>
      </c>
      <c r="D487" s="5">
        <f t="shared" si="247"/>
        <v>0</v>
      </c>
      <c r="E487" s="63">
        <v>0</v>
      </c>
      <c r="F487" s="63">
        <v>0</v>
      </c>
      <c r="G487" s="63">
        <v>0</v>
      </c>
      <c r="H487" s="63">
        <v>0</v>
      </c>
      <c r="I487" s="13"/>
    </row>
    <row r="488" spans="1:9" x14ac:dyDescent="0.25">
      <c r="A488" s="102" t="s">
        <v>71</v>
      </c>
      <c r="B488" s="103" t="s">
        <v>72</v>
      </c>
      <c r="C488" s="29" t="s">
        <v>160</v>
      </c>
      <c r="D488" s="10">
        <f>SUM(D489:D499)</f>
        <v>49554.400000000001</v>
      </c>
      <c r="E488" s="61">
        <f t="shared" ref="E488:H488" si="249">SUM(E489:E499)</f>
        <v>0</v>
      </c>
      <c r="F488" s="61">
        <f t="shared" si="249"/>
        <v>0</v>
      </c>
      <c r="G488" s="60">
        <f t="shared" si="249"/>
        <v>49554.400000000001</v>
      </c>
      <c r="H488" s="61">
        <f t="shared" si="249"/>
        <v>0</v>
      </c>
      <c r="I488" s="13"/>
    </row>
    <row r="489" spans="1:9" x14ac:dyDescent="0.25">
      <c r="A489" s="102"/>
      <c r="B489" s="103"/>
      <c r="C489" s="27">
        <v>2016</v>
      </c>
      <c r="D489" s="7">
        <f>SUM(E489:H489)</f>
        <v>4030.4</v>
      </c>
      <c r="E489" s="63">
        <v>0</v>
      </c>
      <c r="F489" s="63">
        <v>0</v>
      </c>
      <c r="G489" s="62">
        <v>4030.4</v>
      </c>
      <c r="H489" s="63">
        <v>0</v>
      </c>
      <c r="I489" s="13"/>
    </row>
    <row r="490" spans="1:9" x14ac:dyDescent="0.25">
      <c r="A490" s="102"/>
      <c r="B490" s="103"/>
      <c r="C490" s="27">
        <v>2017</v>
      </c>
      <c r="D490" s="7">
        <f t="shared" ref="D490:D495" si="250">SUM(E490:H490)</f>
        <v>4373.6000000000004</v>
      </c>
      <c r="E490" s="63">
        <v>0</v>
      </c>
      <c r="F490" s="63">
        <v>0</v>
      </c>
      <c r="G490" s="62">
        <v>4373.6000000000004</v>
      </c>
      <c r="H490" s="63">
        <v>0</v>
      </c>
      <c r="I490" s="13"/>
    </row>
    <row r="491" spans="1:9" x14ac:dyDescent="0.25">
      <c r="A491" s="102"/>
      <c r="B491" s="103"/>
      <c r="C491" s="27">
        <v>2018</v>
      </c>
      <c r="D491" s="7">
        <f t="shared" si="250"/>
        <v>2010.3</v>
      </c>
      <c r="E491" s="63">
        <v>0</v>
      </c>
      <c r="F491" s="63">
        <v>0</v>
      </c>
      <c r="G491" s="62">
        <v>2010.3</v>
      </c>
      <c r="H491" s="63">
        <v>0</v>
      </c>
      <c r="I491" s="13"/>
    </row>
    <row r="492" spans="1:9" x14ac:dyDescent="0.25">
      <c r="A492" s="102"/>
      <c r="B492" s="103"/>
      <c r="C492" s="27">
        <v>2019</v>
      </c>
      <c r="D492" s="7">
        <f t="shared" si="250"/>
        <v>6157.3</v>
      </c>
      <c r="E492" s="63">
        <v>0</v>
      </c>
      <c r="F492" s="63">
        <v>0</v>
      </c>
      <c r="G492" s="62">
        <v>6157.3</v>
      </c>
      <c r="H492" s="63">
        <v>0</v>
      </c>
      <c r="I492" s="13"/>
    </row>
    <row r="493" spans="1:9" x14ac:dyDescent="0.25">
      <c r="A493" s="102"/>
      <c r="B493" s="103"/>
      <c r="C493" s="27">
        <v>2020</v>
      </c>
      <c r="D493" s="7">
        <f t="shared" si="250"/>
        <v>7135.7</v>
      </c>
      <c r="E493" s="63">
        <v>0</v>
      </c>
      <c r="F493" s="63">
        <v>0</v>
      </c>
      <c r="G493" s="62">
        <v>7135.7</v>
      </c>
      <c r="H493" s="63">
        <v>0</v>
      </c>
      <c r="I493" s="13"/>
    </row>
    <row r="494" spans="1:9" x14ac:dyDescent="0.25">
      <c r="A494" s="102"/>
      <c r="B494" s="103"/>
      <c r="C494" s="27">
        <v>2021</v>
      </c>
      <c r="D494" s="7">
        <f t="shared" si="250"/>
        <v>10391.700000000001</v>
      </c>
      <c r="E494" s="63">
        <v>0</v>
      </c>
      <c r="F494" s="63">
        <v>0</v>
      </c>
      <c r="G494" s="62">
        <v>10391.700000000001</v>
      </c>
      <c r="H494" s="63">
        <v>0</v>
      </c>
      <c r="I494" s="13"/>
    </row>
    <row r="495" spans="1:9" x14ac:dyDescent="0.25">
      <c r="A495" s="102"/>
      <c r="B495" s="103"/>
      <c r="C495" s="36">
        <v>2022</v>
      </c>
      <c r="D495" s="5">
        <f t="shared" si="250"/>
        <v>15455.4</v>
      </c>
      <c r="E495" s="63">
        <v>0</v>
      </c>
      <c r="F495" s="63">
        <v>0</v>
      </c>
      <c r="G495" s="63">
        <v>15455.4</v>
      </c>
      <c r="H495" s="63">
        <v>0</v>
      </c>
      <c r="I495" s="13"/>
    </row>
    <row r="496" spans="1:9" x14ac:dyDescent="0.25">
      <c r="A496" s="102"/>
      <c r="B496" s="103"/>
      <c r="C496" s="77">
        <v>2023</v>
      </c>
      <c r="D496" s="5">
        <f t="shared" ref="D496" si="251">SUM(E496:H496)</f>
        <v>0</v>
      </c>
      <c r="E496" s="63">
        <v>0</v>
      </c>
      <c r="F496" s="63">
        <v>0</v>
      </c>
      <c r="G496" s="63">
        <v>0</v>
      </c>
      <c r="H496" s="63">
        <v>0</v>
      </c>
      <c r="I496" s="13"/>
    </row>
    <row r="497" spans="1:9" x14ac:dyDescent="0.25">
      <c r="A497" s="102"/>
      <c r="B497" s="103"/>
      <c r="C497" s="77">
        <v>2024</v>
      </c>
      <c r="D497" s="5">
        <f t="shared" ref="D497:D499" si="252">SUM(E497:H497)</f>
        <v>0</v>
      </c>
      <c r="E497" s="63">
        <v>0</v>
      </c>
      <c r="F497" s="63">
        <v>0</v>
      </c>
      <c r="G497" s="63">
        <v>0</v>
      </c>
      <c r="H497" s="63">
        <v>0</v>
      </c>
      <c r="I497" s="13"/>
    </row>
    <row r="498" spans="1:9" x14ac:dyDescent="0.25">
      <c r="A498" s="102"/>
      <c r="B498" s="103"/>
      <c r="C498" s="89">
        <v>2025</v>
      </c>
      <c r="D498" s="5">
        <f t="shared" ref="D498" si="253">SUM(E498:H498)</f>
        <v>0</v>
      </c>
      <c r="E498" s="63">
        <v>0</v>
      </c>
      <c r="F498" s="63">
        <v>0</v>
      </c>
      <c r="G498" s="63">
        <v>0</v>
      </c>
      <c r="H498" s="63">
        <v>0</v>
      </c>
      <c r="I498" s="13"/>
    </row>
    <row r="499" spans="1:9" x14ac:dyDescent="0.25">
      <c r="A499" s="102"/>
      <c r="B499" s="103"/>
      <c r="C499" s="77">
        <v>2026</v>
      </c>
      <c r="D499" s="5">
        <f t="shared" si="252"/>
        <v>0</v>
      </c>
      <c r="E499" s="63">
        <v>0</v>
      </c>
      <c r="F499" s="63">
        <v>0</v>
      </c>
      <c r="G499" s="63">
        <v>0</v>
      </c>
      <c r="H499" s="63">
        <v>0</v>
      </c>
      <c r="I499" s="13"/>
    </row>
    <row r="500" spans="1:9" x14ac:dyDescent="0.25">
      <c r="A500" s="102" t="s">
        <v>73</v>
      </c>
      <c r="B500" s="103" t="s">
        <v>74</v>
      </c>
      <c r="C500" s="29" t="s">
        <v>160</v>
      </c>
      <c r="D500" s="10">
        <f>SUM(D501:D511)</f>
        <v>5160.9000000000005</v>
      </c>
      <c r="E500" s="61">
        <f t="shared" ref="E500:H500" si="254">SUM(E501:E511)</f>
        <v>0</v>
      </c>
      <c r="F500" s="61">
        <f t="shared" si="254"/>
        <v>0</v>
      </c>
      <c r="G500" s="60">
        <f t="shared" si="254"/>
        <v>5160.9000000000005</v>
      </c>
      <c r="H500" s="61">
        <f t="shared" si="254"/>
        <v>0</v>
      </c>
      <c r="I500" s="13"/>
    </row>
    <row r="501" spans="1:9" x14ac:dyDescent="0.25">
      <c r="A501" s="102"/>
      <c r="B501" s="103"/>
      <c r="C501" s="27">
        <v>2016</v>
      </c>
      <c r="D501" s="7">
        <f>SUM(E501:H501)</f>
        <v>482.9</v>
      </c>
      <c r="E501" s="63">
        <v>0</v>
      </c>
      <c r="F501" s="63">
        <v>0</v>
      </c>
      <c r="G501" s="62">
        <v>482.9</v>
      </c>
      <c r="H501" s="63">
        <v>0</v>
      </c>
      <c r="I501" s="13"/>
    </row>
    <row r="502" spans="1:9" x14ac:dyDescent="0.25">
      <c r="A502" s="102"/>
      <c r="B502" s="103"/>
      <c r="C502" s="27">
        <v>2017</v>
      </c>
      <c r="D502" s="7">
        <f t="shared" ref="D502:D507" si="255">SUM(E502:H502)</f>
        <v>541</v>
      </c>
      <c r="E502" s="63">
        <v>0</v>
      </c>
      <c r="F502" s="63">
        <v>0</v>
      </c>
      <c r="G502" s="62">
        <v>541</v>
      </c>
      <c r="H502" s="63">
        <v>0</v>
      </c>
      <c r="I502" s="13"/>
    </row>
    <row r="503" spans="1:9" x14ac:dyDescent="0.25">
      <c r="A503" s="102"/>
      <c r="B503" s="103"/>
      <c r="C503" s="27">
        <v>2018</v>
      </c>
      <c r="D503" s="7">
        <f t="shared" si="255"/>
        <v>617</v>
      </c>
      <c r="E503" s="63">
        <v>0</v>
      </c>
      <c r="F503" s="63">
        <v>0</v>
      </c>
      <c r="G503" s="62">
        <v>617</v>
      </c>
      <c r="H503" s="63">
        <v>0</v>
      </c>
      <c r="I503" s="13"/>
    </row>
    <row r="504" spans="1:9" x14ac:dyDescent="0.25">
      <c r="A504" s="102"/>
      <c r="B504" s="103"/>
      <c r="C504" s="27">
        <v>2019</v>
      </c>
      <c r="D504" s="7">
        <f t="shared" si="255"/>
        <v>756.6</v>
      </c>
      <c r="E504" s="63">
        <v>0</v>
      </c>
      <c r="F504" s="63">
        <v>0</v>
      </c>
      <c r="G504" s="62">
        <f>456.6+300</f>
        <v>756.6</v>
      </c>
      <c r="H504" s="63">
        <v>0</v>
      </c>
      <c r="I504" s="13"/>
    </row>
    <row r="505" spans="1:9" x14ac:dyDescent="0.25">
      <c r="A505" s="102"/>
      <c r="B505" s="103"/>
      <c r="C505" s="27">
        <v>2020</v>
      </c>
      <c r="D505" s="7">
        <f t="shared" si="255"/>
        <v>639.79999999999995</v>
      </c>
      <c r="E505" s="63">
        <v>0</v>
      </c>
      <c r="F505" s="63">
        <v>0</v>
      </c>
      <c r="G505" s="62">
        <v>639.79999999999995</v>
      </c>
      <c r="H505" s="63">
        <v>0</v>
      </c>
      <c r="I505" s="13"/>
    </row>
    <row r="506" spans="1:9" x14ac:dyDescent="0.25">
      <c r="A506" s="102"/>
      <c r="B506" s="103"/>
      <c r="C506" s="27">
        <v>2021</v>
      </c>
      <c r="D506" s="7">
        <f t="shared" si="255"/>
        <v>639.79999999999995</v>
      </c>
      <c r="E506" s="63">
        <v>0</v>
      </c>
      <c r="F506" s="63">
        <v>0</v>
      </c>
      <c r="G506" s="63">
        <v>639.79999999999995</v>
      </c>
      <c r="H506" s="63">
        <v>0</v>
      </c>
      <c r="I506" s="13"/>
    </row>
    <row r="507" spans="1:9" x14ac:dyDescent="0.25">
      <c r="A507" s="102"/>
      <c r="B507" s="103"/>
      <c r="C507" s="36">
        <v>2022</v>
      </c>
      <c r="D507" s="5">
        <f t="shared" si="255"/>
        <v>1483.8</v>
      </c>
      <c r="E507" s="63">
        <v>0</v>
      </c>
      <c r="F507" s="63">
        <v>0</v>
      </c>
      <c r="G507" s="63">
        <v>1483.8</v>
      </c>
      <c r="H507" s="63">
        <v>0</v>
      </c>
      <c r="I507" s="13"/>
    </row>
    <row r="508" spans="1:9" x14ac:dyDescent="0.25">
      <c r="A508" s="102"/>
      <c r="B508" s="103"/>
      <c r="C508" s="77">
        <v>2023</v>
      </c>
      <c r="D508" s="5">
        <f t="shared" ref="D508" si="256">SUM(E508:H508)</f>
        <v>0</v>
      </c>
      <c r="E508" s="63">
        <v>0</v>
      </c>
      <c r="F508" s="63">
        <v>0</v>
      </c>
      <c r="G508" s="63">
        <v>0</v>
      </c>
      <c r="H508" s="63">
        <v>0</v>
      </c>
      <c r="I508" s="13"/>
    </row>
    <row r="509" spans="1:9" x14ac:dyDescent="0.25">
      <c r="A509" s="102"/>
      <c r="B509" s="103"/>
      <c r="C509" s="77">
        <v>2024</v>
      </c>
      <c r="D509" s="5">
        <f t="shared" ref="D509:D511" si="257">SUM(E509:H509)</f>
        <v>0</v>
      </c>
      <c r="E509" s="63">
        <v>0</v>
      </c>
      <c r="F509" s="63">
        <v>0</v>
      </c>
      <c r="G509" s="63">
        <v>0</v>
      </c>
      <c r="H509" s="63">
        <v>0</v>
      </c>
      <c r="I509" s="13"/>
    </row>
    <row r="510" spans="1:9" x14ac:dyDescent="0.25">
      <c r="A510" s="102"/>
      <c r="B510" s="103"/>
      <c r="C510" s="89">
        <v>2025</v>
      </c>
      <c r="D510" s="5">
        <f t="shared" ref="D510" si="258">SUM(E510:H510)</f>
        <v>0</v>
      </c>
      <c r="E510" s="63">
        <v>0</v>
      </c>
      <c r="F510" s="63">
        <v>0</v>
      </c>
      <c r="G510" s="63">
        <v>0</v>
      </c>
      <c r="H510" s="63">
        <v>0</v>
      </c>
      <c r="I510" s="13"/>
    </row>
    <row r="511" spans="1:9" x14ac:dyDescent="0.25">
      <c r="A511" s="102"/>
      <c r="B511" s="103"/>
      <c r="C511" s="77">
        <v>2026</v>
      </c>
      <c r="D511" s="5">
        <f t="shared" si="257"/>
        <v>0</v>
      </c>
      <c r="E511" s="63">
        <v>0</v>
      </c>
      <c r="F511" s="63">
        <v>0</v>
      </c>
      <c r="G511" s="63">
        <v>0</v>
      </c>
      <c r="H511" s="63">
        <v>0</v>
      </c>
      <c r="I511" s="13"/>
    </row>
    <row r="512" spans="1:9" x14ac:dyDescent="0.25">
      <c r="A512" s="102" t="s">
        <v>75</v>
      </c>
      <c r="B512" s="103" t="s">
        <v>76</v>
      </c>
      <c r="C512" s="29" t="s">
        <v>160</v>
      </c>
      <c r="D512" s="10">
        <f>SUM(D513:D523)</f>
        <v>10093.800000000001</v>
      </c>
      <c r="E512" s="61">
        <f t="shared" ref="E512:H512" si="259">SUM(E513:E523)</f>
        <v>0</v>
      </c>
      <c r="F512" s="61">
        <f t="shared" si="259"/>
        <v>0</v>
      </c>
      <c r="G512" s="60">
        <f t="shared" si="259"/>
        <v>10093.800000000001</v>
      </c>
      <c r="H512" s="61">
        <f t="shared" si="259"/>
        <v>0</v>
      </c>
      <c r="I512" s="13"/>
    </row>
    <row r="513" spans="1:10" x14ac:dyDescent="0.25">
      <c r="A513" s="102"/>
      <c r="B513" s="103"/>
      <c r="C513" s="27">
        <v>2016</v>
      </c>
      <c r="D513" s="7">
        <f>SUM(E513:H513)</f>
        <v>434.2</v>
      </c>
      <c r="E513" s="63">
        <v>0</v>
      </c>
      <c r="F513" s="63">
        <v>0</v>
      </c>
      <c r="G513" s="62">
        <v>434.2</v>
      </c>
      <c r="H513" s="63">
        <v>0</v>
      </c>
      <c r="I513" s="13"/>
    </row>
    <row r="514" spans="1:10" x14ac:dyDescent="0.25">
      <c r="A514" s="102"/>
      <c r="B514" s="103"/>
      <c r="C514" s="27">
        <v>2017</v>
      </c>
      <c r="D514" s="7">
        <f t="shared" ref="D514:D519" si="260">SUM(E514:H514)</f>
        <v>847.2</v>
      </c>
      <c r="E514" s="63">
        <v>0</v>
      </c>
      <c r="F514" s="63">
        <v>0</v>
      </c>
      <c r="G514" s="62">
        <v>847.2</v>
      </c>
      <c r="H514" s="63">
        <v>0</v>
      </c>
      <c r="I514" s="13"/>
    </row>
    <row r="515" spans="1:10" x14ac:dyDescent="0.25">
      <c r="A515" s="102"/>
      <c r="B515" s="103"/>
      <c r="C515" s="27">
        <v>2018</v>
      </c>
      <c r="D515" s="7">
        <f t="shared" si="260"/>
        <v>982.3</v>
      </c>
      <c r="E515" s="63">
        <v>0</v>
      </c>
      <c r="F515" s="63">
        <v>0</v>
      </c>
      <c r="G515" s="62">
        <v>982.3</v>
      </c>
      <c r="H515" s="63">
        <v>0</v>
      </c>
      <c r="I515" s="13"/>
    </row>
    <row r="516" spans="1:10" x14ac:dyDescent="0.25">
      <c r="A516" s="102"/>
      <c r="B516" s="103"/>
      <c r="C516" s="27">
        <v>2019</v>
      </c>
      <c r="D516" s="7">
        <f t="shared" si="260"/>
        <v>838.4</v>
      </c>
      <c r="E516" s="63">
        <v>0</v>
      </c>
      <c r="F516" s="63">
        <v>0</v>
      </c>
      <c r="G516" s="62">
        <v>838.4</v>
      </c>
      <c r="H516" s="63">
        <v>0</v>
      </c>
      <c r="I516" s="13"/>
    </row>
    <row r="517" spans="1:10" x14ac:dyDescent="0.25">
      <c r="A517" s="102"/>
      <c r="B517" s="103"/>
      <c r="C517" s="27">
        <v>2020</v>
      </c>
      <c r="D517" s="7">
        <f t="shared" si="260"/>
        <v>900</v>
      </c>
      <c r="E517" s="63">
        <v>0</v>
      </c>
      <c r="F517" s="63">
        <v>0</v>
      </c>
      <c r="G517" s="62">
        <v>900</v>
      </c>
      <c r="H517" s="63">
        <v>0</v>
      </c>
      <c r="I517" s="13"/>
    </row>
    <row r="518" spans="1:10" x14ac:dyDescent="0.25">
      <c r="A518" s="102"/>
      <c r="B518" s="103"/>
      <c r="C518" s="27">
        <v>2021</v>
      </c>
      <c r="D518" s="7">
        <f t="shared" si="260"/>
        <v>4516.1000000000004</v>
      </c>
      <c r="E518" s="63">
        <v>0</v>
      </c>
      <c r="F518" s="63">
        <v>0</v>
      </c>
      <c r="G518" s="62">
        <v>4516.1000000000004</v>
      </c>
      <c r="H518" s="63">
        <v>0</v>
      </c>
      <c r="I518" s="13"/>
      <c r="J518" s="8" t="s">
        <v>137</v>
      </c>
    </row>
    <row r="519" spans="1:10" x14ac:dyDescent="0.25">
      <c r="A519" s="102"/>
      <c r="B519" s="103"/>
      <c r="C519" s="36">
        <v>2022</v>
      </c>
      <c r="D519" s="5">
        <f t="shared" si="260"/>
        <v>1575.6</v>
      </c>
      <c r="E519" s="63">
        <v>0</v>
      </c>
      <c r="F519" s="63">
        <v>0</v>
      </c>
      <c r="G519" s="63">
        <v>1575.6</v>
      </c>
      <c r="H519" s="63">
        <v>0</v>
      </c>
      <c r="I519" s="13"/>
    </row>
    <row r="520" spans="1:10" x14ac:dyDescent="0.25">
      <c r="A520" s="102"/>
      <c r="B520" s="103"/>
      <c r="C520" s="77">
        <v>2023</v>
      </c>
      <c r="D520" s="5">
        <f t="shared" ref="D520" si="261">SUM(E520:H520)</f>
        <v>0</v>
      </c>
      <c r="E520" s="63">
        <v>0</v>
      </c>
      <c r="F520" s="63">
        <v>0</v>
      </c>
      <c r="G520" s="63">
        <v>0</v>
      </c>
      <c r="H520" s="63">
        <v>0</v>
      </c>
      <c r="I520" s="13"/>
    </row>
    <row r="521" spans="1:10" x14ac:dyDescent="0.25">
      <c r="A521" s="102"/>
      <c r="B521" s="103"/>
      <c r="C521" s="77">
        <v>2024</v>
      </c>
      <c r="D521" s="5">
        <f t="shared" ref="D521:D523" si="262">SUM(E521:H521)</f>
        <v>0</v>
      </c>
      <c r="E521" s="63">
        <v>0</v>
      </c>
      <c r="F521" s="63">
        <v>0</v>
      </c>
      <c r="G521" s="63">
        <v>0</v>
      </c>
      <c r="H521" s="63">
        <v>0</v>
      </c>
      <c r="I521" s="13"/>
    </row>
    <row r="522" spans="1:10" x14ac:dyDescent="0.25">
      <c r="A522" s="102"/>
      <c r="B522" s="103"/>
      <c r="C522" s="89">
        <v>2025</v>
      </c>
      <c r="D522" s="5">
        <f t="shared" ref="D522" si="263">SUM(E522:H522)</f>
        <v>0</v>
      </c>
      <c r="E522" s="63">
        <v>0</v>
      </c>
      <c r="F522" s="63">
        <v>0</v>
      </c>
      <c r="G522" s="63">
        <v>0</v>
      </c>
      <c r="H522" s="63">
        <v>0</v>
      </c>
      <c r="I522" s="13"/>
    </row>
    <row r="523" spans="1:10" x14ac:dyDescent="0.25">
      <c r="A523" s="102"/>
      <c r="B523" s="103"/>
      <c r="C523" s="77">
        <v>2026</v>
      </c>
      <c r="D523" s="5">
        <f t="shared" si="262"/>
        <v>0</v>
      </c>
      <c r="E523" s="63">
        <v>0</v>
      </c>
      <c r="F523" s="63">
        <v>0</v>
      </c>
      <c r="G523" s="63">
        <v>0</v>
      </c>
      <c r="H523" s="63">
        <v>0</v>
      </c>
      <c r="I523" s="13"/>
    </row>
    <row r="524" spans="1:10" x14ac:dyDescent="0.25">
      <c r="A524" s="100" t="s">
        <v>77</v>
      </c>
      <c r="B524" s="103" t="s">
        <v>78</v>
      </c>
      <c r="C524" s="29" t="s">
        <v>160</v>
      </c>
      <c r="D524" s="10">
        <f>SUM(D525:D535)</f>
        <v>205242.90000000002</v>
      </c>
      <c r="E524" s="61">
        <f t="shared" ref="E524:H524" si="264">SUM(E525:E535)</f>
        <v>0</v>
      </c>
      <c r="F524" s="61">
        <f t="shared" si="264"/>
        <v>0</v>
      </c>
      <c r="G524" s="60">
        <f>SUM(G525:G535)</f>
        <v>205242.90000000002</v>
      </c>
      <c r="H524" s="61">
        <f t="shared" si="264"/>
        <v>0</v>
      </c>
      <c r="I524" s="13"/>
    </row>
    <row r="525" spans="1:10" x14ac:dyDescent="0.25">
      <c r="A525" s="101"/>
      <c r="B525" s="103"/>
      <c r="C525" s="27">
        <v>2016</v>
      </c>
      <c r="D525" s="7">
        <f>SUM(E525:H525)</f>
        <v>7353.5</v>
      </c>
      <c r="E525" s="63">
        <v>0</v>
      </c>
      <c r="F525" s="63">
        <v>0</v>
      </c>
      <c r="G525" s="62">
        <v>7353.5</v>
      </c>
      <c r="H525" s="63">
        <v>0</v>
      </c>
      <c r="I525" s="13"/>
    </row>
    <row r="526" spans="1:10" x14ac:dyDescent="0.25">
      <c r="A526" s="101"/>
      <c r="B526" s="103"/>
      <c r="C526" s="27">
        <v>2017</v>
      </c>
      <c r="D526" s="7">
        <f t="shared" ref="D526:D531" si="265">SUM(E526:H526)</f>
        <v>9768.7000000000007</v>
      </c>
      <c r="E526" s="63">
        <v>0</v>
      </c>
      <c r="F526" s="63">
        <v>0</v>
      </c>
      <c r="G526" s="62">
        <v>9768.7000000000007</v>
      </c>
      <c r="H526" s="63">
        <v>0</v>
      </c>
      <c r="I526" s="13"/>
    </row>
    <row r="527" spans="1:10" x14ac:dyDescent="0.25">
      <c r="A527" s="101"/>
      <c r="B527" s="103"/>
      <c r="C527" s="27">
        <v>2018</v>
      </c>
      <c r="D527" s="7">
        <f>SUM(E527:H527)</f>
        <v>14968.9</v>
      </c>
      <c r="E527" s="63">
        <v>0</v>
      </c>
      <c r="F527" s="63">
        <v>0</v>
      </c>
      <c r="G527" s="62">
        <v>14968.9</v>
      </c>
      <c r="H527" s="63">
        <v>0</v>
      </c>
      <c r="I527" s="13"/>
    </row>
    <row r="528" spans="1:10" x14ac:dyDescent="0.25">
      <c r="A528" s="101"/>
      <c r="B528" s="103"/>
      <c r="C528" s="27">
        <v>2019</v>
      </c>
      <c r="D528" s="7">
        <f t="shared" si="265"/>
        <v>24060.9</v>
      </c>
      <c r="E528" s="63">
        <v>0</v>
      </c>
      <c r="F528" s="63">
        <v>0</v>
      </c>
      <c r="G528" s="62">
        <v>24060.9</v>
      </c>
      <c r="H528" s="63">
        <v>0</v>
      </c>
      <c r="I528" s="13"/>
    </row>
    <row r="529" spans="1:9" x14ac:dyDescent="0.25">
      <c r="A529" s="101"/>
      <c r="B529" s="103"/>
      <c r="C529" s="27">
        <v>2020</v>
      </c>
      <c r="D529" s="7">
        <f t="shared" si="265"/>
        <v>30563.200000000001</v>
      </c>
      <c r="E529" s="63">
        <v>0</v>
      </c>
      <c r="F529" s="63">
        <v>0</v>
      </c>
      <c r="G529" s="62">
        <v>30563.200000000001</v>
      </c>
      <c r="H529" s="63">
        <v>0</v>
      </c>
      <c r="I529" s="13"/>
    </row>
    <row r="530" spans="1:9" x14ac:dyDescent="0.25">
      <c r="A530" s="101"/>
      <c r="B530" s="103"/>
      <c r="C530" s="27">
        <v>2021</v>
      </c>
      <c r="D530" s="7">
        <f t="shared" si="265"/>
        <v>61729.5</v>
      </c>
      <c r="E530" s="63">
        <v>0</v>
      </c>
      <c r="F530" s="63">
        <v>0</v>
      </c>
      <c r="G530" s="62">
        <v>61729.5</v>
      </c>
      <c r="H530" s="63">
        <v>0</v>
      </c>
      <c r="I530" s="13"/>
    </row>
    <row r="531" spans="1:9" x14ac:dyDescent="0.25">
      <c r="A531" s="101"/>
      <c r="B531" s="103"/>
      <c r="C531" s="36">
        <v>2022</v>
      </c>
      <c r="D531" s="5">
        <f t="shared" si="265"/>
        <v>56798.2</v>
      </c>
      <c r="E531" s="63">
        <v>0</v>
      </c>
      <c r="F531" s="63">
        <v>0</v>
      </c>
      <c r="G531" s="63">
        <v>56798.2</v>
      </c>
      <c r="H531" s="63">
        <v>0</v>
      </c>
      <c r="I531" s="13"/>
    </row>
    <row r="532" spans="1:9" x14ac:dyDescent="0.25">
      <c r="A532" s="101"/>
      <c r="B532" s="103"/>
      <c r="C532" s="77">
        <v>2023</v>
      </c>
      <c r="D532" s="5">
        <f t="shared" ref="D532" si="266">SUM(E532:H532)</f>
        <v>0</v>
      </c>
      <c r="E532" s="63">
        <v>0</v>
      </c>
      <c r="F532" s="63">
        <v>0</v>
      </c>
      <c r="G532" s="63">
        <v>0</v>
      </c>
      <c r="H532" s="63">
        <v>0</v>
      </c>
      <c r="I532" s="13"/>
    </row>
    <row r="533" spans="1:9" x14ac:dyDescent="0.25">
      <c r="A533" s="101"/>
      <c r="B533" s="103"/>
      <c r="C533" s="77">
        <v>2024</v>
      </c>
      <c r="D533" s="5">
        <f t="shared" ref="D533:D535" si="267">SUM(E533:H533)</f>
        <v>0</v>
      </c>
      <c r="E533" s="63">
        <v>0</v>
      </c>
      <c r="F533" s="63">
        <v>0</v>
      </c>
      <c r="G533" s="63">
        <v>0</v>
      </c>
      <c r="H533" s="63">
        <v>0</v>
      </c>
      <c r="I533" s="13"/>
    </row>
    <row r="534" spans="1:9" x14ac:dyDescent="0.25">
      <c r="A534" s="101"/>
      <c r="B534" s="103"/>
      <c r="C534" s="89">
        <v>2025</v>
      </c>
      <c r="D534" s="5">
        <f t="shared" ref="D534" si="268">SUM(E534:H534)</f>
        <v>0</v>
      </c>
      <c r="E534" s="63">
        <v>0</v>
      </c>
      <c r="F534" s="63">
        <v>0</v>
      </c>
      <c r="G534" s="63">
        <v>0</v>
      </c>
      <c r="H534" s="63">
        <v>0</v>
      </c>
      <c r="I534" s="13"/>
    </row>
    <row r="535" spans="1:9" x14ac:dyDescent="0.25">
      <c r="A535" s="115"/>
      <c r="B535" s="103"/>
      <c r="C535" s="77">
        <v>2026</v>
      </c>
      <c r="D535" s="5">
        <f t="shared" si="267"/>
        <v>0</v>
      </c>
      <c r="E535" s="63">
        <v>0</v>
      </c>
      <c r="F535" s="63">
        <v>0</v>
      </c>
      <c r="G535" s="63">
        <v>0</v>
      </c>
      <c r="H535" s="63">
        <v>0</v>
      </c>
      <c r="I535" s="13"/>
    </row>
    <row r="536" spans="1:9" x14ac:dyDescent="0.25">
      <c r="A536" s="102" t="s">
        <v>79</v>
      </c>
      <c r="B536" s="100" t="s">
        <v>80</v>
      </c>
      <c r="C536" s="38" t="s">
        <v>160</v>
      </c>
      <c r="D536" s="10">
        <f>SUM(D537:D547)</f>
        <v>1269.3000000000002</v>
      </c>
      <c r="E536" s="61">
        <f>SUM(E537:E547)</f>
        <v>0</v>
      </c>
      <c r="F536" s="61">
        <f t="shared" ref="F536:H536" si="269">SUM(F537:F547)</f>
        <v>121.6</v>
      </c>
      <c r="G536" s="60">
        <f t="shared" si="269"/>
        <v>1147.7</v>
      </c>
      <c r="H536" s="61">
        <f t="shared" si="269"/>
        <v>0</v>
      </c>
      <c r="I536" s="13"/>
    </row>
    <row r="537" spans="1:9" x14ac:dyDescent="0.25">
      <c r="A537" s="102"/>
      <c r="B537" s="101"/>
      <c r="C537" s="36">
        <v>2016</v>
      </c>
      <c r="D537" s="5">
        <f>SUM(E537:H537)</f>
        <v>0</v>
      </c>
      <c r="E537" s="63">
        <v>0</v>
      </c>
      <c r="F537" s="63">
        <v>0</v>
      </c>
      <c r="G537" s="63">
        <v>0</v>
      </c>
      <c r="H537" s="63">
        <v>0</v>
      </c>
      <c r="I537" s="13"/>
    </row>
    <row r="538" spans="1:9" x14ac:dyDescent="0.25">
      <c r="A538" s="102"/>
      <c r="B538" s="101"/>
      <c r="C538" s="36">
        <v>2017</v>
      </c>
      <c r="D538" s="5">
        <f>SUM(E538:H538)</f>
        <v>0</v>
      </c>
      <c r="E538" s="63">
        <v>0</v>
      </c>
      <c r="F538" s="63">
        <v>0</v>
      </c>
      <c r="G538" s="63">
        <v>0</v>
      </c>
      <c r="H538" s="63">
        <v>0</v>
      </c>
      <c r="I538" s="13"/>
    </row>
    <row r="539" spans="1:9" x14ac:dyDescent="0.25">
      <c r="A539" s="102"/>
      <c r="B539" s="101"/>
      <c r="C539" s="36">
        <v>2018</v>
      </c>
      <c r="D539" s="5">
        <f>SUM(E539:H539)</f>
        <v>704.1</v>
      </c>
      <c r="E539" s="63">
        <v>0</v>
      </c>
      <c r="F539" s="63">
        <v>121.6</v>
      </c>
      <c r="G539" s="62">
        <v>582.5</v>
      </c>
      <c r="H539" s="63">
        <v>0</v>
      </c>
      <c r="I539" s="13"/>
    </row>
    <row r="540" spans="1:9" x14ac:dyDescent="0.25">
      <c r="A540" s="102"/>
      <c r="B540" s="101"/>
      <c r="C540" s="36">
        <v>2019</v>
      </c>
      <c r="D540" s="5">
        <f t="shared" ref="D540:D543" si="270">SUM(E540:H540)</f>
        <v>565.20000000000005</v>
      </c>
      <c r="E540" s="63">
        <v>0</v>
      </c>
      <c r="F540" s="63">
        <v>0</v>
      </c>
      <c r="G540" s="63">
        <v>565.20000000000005</v>
      </c>
      <c r="H540" s="63">
        <v>0</v>
      </c>
      <c r="I540" s="13"/>
    </row>
    <row r="541" spans="1:9" x14ac:dyDescent="0.25">
      <c r="A541" s="102"/>
      <c r="B541" s="101"/>
      <c r="C541" s="36">
        <v>2020</v>
      </c>
      <c r="D541" s="5">
        <f t="shared" si="270"/>
        <v>0</v>
      </c>
      <c r="E541" s="63">
        <v>0</v>
      </c>
      <c r="F541" s="63">
        <v>0</v>
      </c>
      <c r="G541" s="63">
        <v>0</v>
      </c>
      <c r="H541" s="63">
        <v>0</v>
      </c>
      <c r="I541" s="13"/>
    </row>
    <row r="542" spans="1:9" x14ac:dyDescent="0.25">
      <c r="A542" s="102"/>
      <c r="B542" s="101"/>
      <c r="C542" s="36">
        <v>2021</v>
      </c>
      <c r="D542" s="5">
        <f t="shared" si="270"/>
        <v>0</v>
      </c>
      <c r="E542" s="63">
        <v>0</v>
      </c>
      <c r="F542" s="63">
        <v>0</v>
      </c>
      <c r="G542" s="63">
        <v>0</v>
      </c>
      <c r="H542" s="63">
        <v>0</v>
      </c>
      <c r="I542" s="13"/>
    </row>
    <row r="543" spans="1:9" x14ac:dyDescent="0.25">
      <c r="A543" s="102"/>
      <c r="B543" s="101"/>
      <c r="C543" s="36">
        <v>2022</v>
      </c>
      <c r="D543" s="5">
        <f t="shared" si="270"/>
        <v>0</v>
      </c>
      <c r="E543" s="63">
        <v>0</v>
      </c>
      <c r="F543" s="63">
        <v>0</v>
      </c>
      <c r="G543" s="63">
        <v>0</v>
      </c>
      <c r="H543" s="63">
        <v>0</v>
      </c>
      <c r="I543" s="13"/>
    </row>
    <row r="544" spans="1:9" x14ac:dyDescent="0.25">
      <c r="A544" s="102"/>
      <c r="B544" s="101"/>
      <c r="C544" s="77">
        <v>2023</v>
      </c>
      <c r="D544" s="5">
        <f t="shared" ref="D544" si="271">SUM(E544:H544)</f>
        <v>0</v>
      </c>
      <c r="E544" s="63">
        <v>0</v>
      </c>
      <c r="F544" s="63">
        <v>0</v>
      </c>
      <c r="G544" s="63">
        <v>0</v>
      </c>
      <c r="H544" s="63">
        <v>0</v>
      </c>
      <c r="I544" s="13"/>
    </row>
    <row r="545" spans="1:9" x14ac:dyDescent="0.25">
      <c r="A545" s="102"/>
      <c r="B545" s="101"/>
      <c r="C545" s="77">
        <v>2024</v>
      </c>
      <c r="D545" s="5">
        <f t="shared" ref="D545:D547" si="272">SUM(E545:H545)</f>
        <v>0</v>
      </c>
      <c r="E545" s="63">
        <v>0</v>
      </c>
      <c r="F545" s="63">
        <v>0</v>
      </c>
      <c r="G545" s="63">
        <v>0</v>
      </c>
      <c r="H545" s="63">
        <v>0</v>
      </c>
      <c r="I545" s="13"/>
    </row>
    <row r="546" spans="1:9" x14ac:dyDescent="0.25">
      <c r="A546" s="102"/>
      <c r="B546" s="101"/>
      <c r="C546" s="89">
        <v>2025</v>
      </c>
      <c r="D546" s="5">
        <f t="shared" ref="D546" si="273">SUM(E546:H546)</f>
        <v>0</v>
      </c>
      <c r="E546" s="63">
        <v>0</v>
      </c>
      <c r="F546" s="63">
        <v>0</v>
      </c>
      <c r="G546" s="63">
        <v>0</v>
      </c>
      <c r="H546" s="63">
        <v>0</v>
      </c>
      <c r="I546" s="13"/>
    </row>
    <row r="547" spans="1:9" x14ac:dyDescent="0.25">
      <c r="A547" s="102"/>
      <c r="B547" s="115"/>
      <c r="C547" s="77">
        <v>2026</v>
      </c>
      <c r="D547" s="5">
        <f t="shared" si="272"/>
        <v>0</v>
      </c>
      <c r="E547" s="63">
        <v>0</v>
      </c>
      <c r="F547" s="63">
        <v>0</v>
      </c>
      <c r="G547" s="63">
        <v>0</v>
      </c>
      <c r="H547" s="63">
        <v>0</v>
      </c>
      <c r="I547" s="13"/>
    </row>
    <row r="548" spans="1:9" ht="15" customHeight="1" x14ac:dyDescent="0.25">
      <c r="A548" s="100" t="s">
        <v>81</v>
      </c>
      <c r="B548" s="100" t="s">
        <v>82</v>
      </c>
      <c r="C548" s="38" t="s">
        <v>160</v>
      </c>
      <c r="D548" s="3">
        <f>SUM(D549:D559)</f>
        <v>0</v>
      </c>
      <c r="E548" s="61">
        <f t="shared" ref="E548:H548" si="274">SUM(E549:E559)</f>
        <v>0</v>
      </c>
      <c r="F548" s="61">
        <f t="shared" si="274"/>
        <v>0</v>
      </c>
      <c r="G548" s="61">
        <f t="shared" si="274"/>
        <v>0</v>
      </c>
      <c r="H548" s="61">
        <f t="shared" si="274"/>
        <v>0</v>
      </c>
      <c r="I548" s="13"/>
    </row>
    <row r="549" spans="1:9" x14ac:dyDescent="0.25">
      <c r="A549" s="101"/>
      <c r="B549" s="101"/>
      <c r="C549" s="36">
        <v>2016</v>
      </c>
      <c r="D549" s="5">
        <f>SUM(E549:H549)</f>
        <v>0</v>
      </c>
      <c r="E549" s="63">
        <v>0</v>
      </c>
      <c r="F549" s="63">
        <v>0</v>
      </c>
      <c r="G549" s="63">
        <v>0</v>
      </c>
      <c r="H549" s="63">
        <v>0</v>
      </c>
      <c r="I549" s="13"/>
    </row>
    <row r="550" spans="1:9" x14ac:dyDescent="0.25">
      <c r="A550" s="101"/>
      <c r="B550" s="101"/>
      <c r="C550" s="36">
        <v>2017</v>
      </c>
      <c r="D550" s="5">
        <f t="shared" ref="D550:D555" si="275">SUM(E550:H550)</f>
        <v>0</v>
      </c>
      <c r="E550" s="63">
        <v>0</v>
      </c>
      <c r="F550" s="63">
        <v>0</v>
      </c>
      <c r="G550" s="63">
        <v>0</v>
      </c>
      <c r="H550" s="63">
        <v>0</v>
      </c>
      <c r="I550" s="13"/>
    </row>
    <row r="551" spans="1:9" x14ac:dyDescent="0.25">
      <c r="A551" s="101"/>
      <c r="B551" s="101"/>
      <c r="C551" s="36">
        <v>2018</v>
      </c>
      <c r="D551" s="5">
        <f t="shared" si="275"/>
        <v>0</v>
      </c>
      <c r="E551" s="63">
        <v>0</v>
      </c>
      <c r="F551" s="63">
        <v>0</v>
      </c>
      <c r="G551" s="63">
        <v>0</v>
      </c>
      <c r="H551" s="63">
        <v>0</v>
      </c>
      <c r="I551" s="13"/>
    </row>
    <row r="552" spans="1:9" x14ac:dyDescent="0.25">
      <c r="A552" s="101"/>
      <c r="B552" s="101"/>
      <c r="C552" s="36">
        <v>2019</v>
      </c>
      <c r="D552" s="5">
        <f t="shared" si="275"/>
        <v>0</v>
      </c>
      <c r="E552" s="63">
        <v>0</v>
      </c>
      <c r="F552" s="63">
        <v>0</v>
      </c>
      <c r="G552" s="63">
        <v>0</v>
      </c>
      <c r="H552" s="63">
        <v>0</v>
      </c>
      <c r="I552" s="13"/>
    </row>
    <row r="553" spans="1:9" x14ac:dyDescent="0.25">
      <c r="A553" s="101"/>
      <c r="B553" s="101"/>
      <c r="C553" s="36">
        <v>2020</v>
      </c>
      <c r="D553" s="5">
        <f t="shared" si="275"/>
        <v>0</v>
      </c>
      <c r="E553" s="63">
        <v>0</v>
      </c>
      <c r="F553" s="63">
        <v>0</v>
      </c>
      <c r="G553" s="63">
        <v>0</v>
      </c>
      <c r="H553" s="63">
        <v>0</v>
      </c>
      <c r="I553" s="13"/>
    </row>
    <row r="554" spans="1:9" x14ac:dyDescent="0.25">
      <c r="A554" s="101"/>
      <c r="B554" s="101"/>
      <c r="C554" s="36">
        <v>2021</v>
      </c>
      <c r="D554" s="5">
        <f t="shared" si="275"/>
        <v>0</v>
      </c>
      <c r="E554" s="63">
        <v>0</v>
      </c>
      <c r="F554" s="63">
        <v>0</v>
      </c>
      <c r="G554" s="63">
        <v>0</v>
      </c>
      <c r="H554" s="63">
        <v>0</v>
      </c>
      <c r="I554" s="13"/>
    </row>
    <row r="555" spans="1:9" x14ac:dyDescent="0.25">
      <c r="A555" s="101"/>
      <c r="B555" s="101"/>
      <c r="C555" s="36">
        <v>2022</v>
      </c>
      <c r="D555" s="5">
        <f t="shared" si="275"/>
        <v>0</v>
      </c>
      <c r="E555" s="63">
        <v>0</v>
      </c>
      <c r="F555" s="63">
        <v>0</v>
      </c>
      <c r="G555" s="63">
        <v>0</v>
      </c>
      <c r="H555" s="63">
        <v>0</v>
      </c>
      <c r="I555" s="13"/>
    </row>
    <row r="556" spans="1:9" x14ac:dyDescent="0.25">
      <c r="A556" s="101"/>
      <c r="B556" s="101"/>
      <c r="C556" s="77">
        <v>2023</v>
      </c>
      <c r="D556" s="5">
        <f t="shared" ref="D556" si="276">SUM(E556:H556)</f>
        <v>0</v>
      </c>
      <c r="E556" s="63">
        <v>0</v>
      </c>
      <c r="F556" s="63">
        <v>0</v>
      </c>
      <c r="G556" s="63">
        <v>0</v>
      </c>
      <c r="H556" s="63">
        <v>0</v>
      </c>
      <c r="I556" s="13"/>
    </row>
    <row r="557" spans="1:9" x14ac:dyDescent="0.25">
      <c r="A557" s="101"/>
      <c r="B557" s="101"/>
      <c r="C557" s="77">
        <v>2024</v>
      </c>
      <c r="D557" s="5">
        <f t="shared" ref="D557:D559" si="277">SUM(E557:H557)</f>
        <v>0</v>
      </c>
      <c r="E557" s="63">
        <v>0</v>
      </c>
      <c r="F557" s="63">
        <v>0</v>
      </c>
      <c r="G557" s="63">
        <v>0</v>
      </c>
      <c r="H557" s="63">
        <v>0</v>
      </c>
      <c r="I557" s="13"/>
    </row>
    <row r="558" spans="1:9" x14ac:dyDescent="0.25">
      <c r="A558" s="101"/>
      <c r="B558" s="101"/>
      <c r="C558" s="89">
        <v>2025</v>
      </c>
      <c r="D558" s="5">
        <f t="shared" ref="D558" si="278">SUM(E558:H558)</f>
        <v>0</v>
      </c>
      <c r="E558" s="63">
        <v>0</v>
      </c>
      <c r="F558" s="63">
        <v>0</v>
      </c>
      <c r="G558" s="63">
        <v>0</v>
      </c>
      <c r="H558" s="63">
        <v>0</v>
      </c>
      <c r="I558" s="13"/>
    </row>
    <row r="559" spans="1:9" x14ac:dyDescent="0.25">
      <c r="A559" s="115"/>
      <c r="B559" s="115"/>
      <c r="C559" s="77">
        <v>2026</v>
      </c>
      <c r="D559" s="5">
        <f t="shared" si="277"/>
        <v>0</v>
      </c>
      <c r="E559" s="63">
        <v>0</v>
      </c>
      <c r="F559" s="63">
        <v>0</v>
      </c>
      <c r="G559" s="63">
        <v>0</v>
      </c>
      <c r="H559" s="63">
        <v>0</v>
      </c>
      <c r="I559" s="13"/>
    </row>
    <row r="560" spans="1:9" x14ac:dyDescent="0.25">
      <c r="A560" s="102" t="s">
        <v>124</v>
      </c>
      <c r="B560" s="100" t="s">
        <v>76</v>
      </c>
      <c r="C560" s="29" t="s">
        <v>160</v>
      </c>
      <c r="D560" s="10">
        <f>SUM(D561:D571)</f>
        <v>120</v>
      </c>
      <c r="E560" s="61">
        <f t="shared" ref="E560:H560" si="279">SUM(E561:E571)</f>
        <v>0</v>
      </c>
      <c r="F560" s="61">
        <f t="shared" si="279"/>
        <v>0</v>
      </c>
      <c r="G560" s="60">
        <f t="shared" si="279"/>
        <v>120</v>
      </c>
      <c r="H560" s="61">
        <f t="shared" si="279"/>
        <v>0</v>
      </c>
      <c r="I560" s="13"/>
    </row>
    <row r="561" spans="1:12" x14ac:dyDescent="0.25">
      <c r="A561" s="102"/>
      <c r="B561" s="101"/>
      <c r="C561" s="27">
        <v>2016</v>
      </c>
      <c r="D561" s="5">
        <f>SUM(E561:H561)</f>
        <v>0</v>
      </c>
      <c r="E561" s="63">
        <v>0</v>
      </c>
      <c r="F561" s="63">
        <v>0</v>
      </c>
      <c r="G561" s="63">
        <v>0</v>
      </c>
      <c r="H561" s="63">
        <v>0</v>
      </c>
      <c r="I561" s="13"/>
    </row>
    <row r="562" spans="1:12" x14ac:dyDescent="0.25">
      <c r="A562" s="102"/>
      <c r="B562" s="101"/>
      <c r="C562" s="27">
        <v>2017</v>
      </c>
      <c r="D562" s="5">
        <f t="shared" ref="D562:D567" si="280">SUM(E562:H562)</f>
        <v>0</v>
      </c>
      <c r="E562" s="63">
        <v>0</v>
      </c>
      <c r="F562" s="63">
        <v>0</v>
      </c>
      <c r="G562" s="63">
        <v>0</v>
      </c>
      <c r="H562" s="63">
        <v>0</v>
      </c>
      <c r="I562" s="13"/>
    </row>
    <row r="563" spans="1:12" x14ac:dyDescent="0.25">
      <c r="A563" s="102"/>
      <c r="B563" s="101"/>
      <c r="C563" s="27">
        <v>2018</v>
      </c>
      <c r="D563" s="5">
        <f t="shared" si="280"/>
        <v>0</v>
      </c>
      <c r="E563" s="63">
        <v>0</v>
      </c>
      <c r="F563" s="63">
        <v>0</v>
      </c>
      <c r="G563" s="63">
        <v>0</v>
      </c>
      <c r="H563" s="63">
        <v>0</v>
      </c>
      <c r="I563" s="13"/>
    </row>
    <row r="564" spans="1:12" x14ac:dyDescent="0.25">
      <c r="A564" s="102"/>
      <c r="B564" s="101"/>
      <c r="C564" s="27">
        <v>2019</v>
      </c>
      <c r="D564" s="5">
        <f t="shared" si="280"/>
        <v>0</v>
      </c>
      <c r="E564" s="63">
        <v>0</v>
      </c>
      <c r="F564" s="63">
        <v>0</v>
      </c>
      <c r="G564" s="63">
        <v>0</v>
      </c>
      <c r="H564" s="63">
        <v>0</v>
      </c>
      <c r="I564" s="13"/>
    </row>
    <row r="565" spans="1:12" x14ac:dyDescent="0.25">
      <c r="A565" s="102"/>
      <c r="B565" s="101"/>
      <c r="C565" s="27">
        <v>2020</v>
      </c>
      <c r="D565" s="5">
        <f t="shared" si="280"/>
        <v>120</v>
      </c>
      <c r="E565" s="63">
        <v>0</v>
      </c>
      <c r="F565" s="63">
        <v>0</v>
      </c>
      <c r="G565" s="63">
        <v>120</v>
      </c>
      <c r="H565" s="63">
        <v>0</v>
      </c>
      <c r="I565" s="13"/>
    </row>
    <row r="566" spans="1:12" x14ac:dyDescent="0.25">
      <c r="A566" s="102"/>
      <c r="B566" s="101"/>
      <c r="C566" s="27">
        <v>2021</v>
      </c>
      <c r="D566" s="5">
        <f t="shared" si="280"/>
        <v>0</v>
      </c>
      <c r="E566" s="63">
        <v>0</v>
      </c>
      <c r="F566" s="63">
        <v>0</v>
      </c>
      <c r="G566" s="63">
        <v>0</v>
      </c>
      <c r="H566" s="63">
        <v>0</v>
      </c>
      <c r="I566" s="13"/>
    </row>
    <row r="567" spans="1:12" x14ac:dyDescent="0.25">
      <c r="A567" s="102"/>
      <c r="B567" s="101"/>
      <c r="C567" s="36">
        <v>2022</v>
      </c>
      <c r="D567" s="5">
        <f t="shared" si="280"/>
        <v>0</v>
      </c>
      <c r="E567" s="63">
        <v>0</v>
      </c>
      <c r="F567" s="63">
        <v>0</v>
      </c>
      <c r="G567" s="63">
        <v>0</v>
      </c>
      <c r="H567" s="63">
        <v>0</v>
      </c>
      <c r="I567" s="13"/>
    </row>
    <row r="568" spans="1:12" x14ac:dyDescent="0.25">
      <c r="A568" s="102"/>
      <c r="B568" s="101"/>
      <c r="C568" s="77">
        <v>2023</v>
      </c>
      <c r="D568" s="5">
        <f t="shared" ref="D568" si="281">SUM(E568:H568)</f>
        <v>0</v>
      </c>
      <c r="E568" s="63">
        <v>0</v>
      </c>
      <c r="F568" s="63">
        <v>0</v>
      </c>
      <c r="G568" s="63">
        <v>0</v>
      </c>
      <c r="H568" s="63">
        <v>0</v>
      </c>
      <c r="I568" s="13"/>
    </row>
    <row r="569" spans="1:12" x14ac:dyDescent="0.25">
      <c r="A569" s="102"/>
      <c r="B569" s="101"/>
      <c r="C569" s="77">
        <v>2024</v>
      </c>
      <c r="D569" s="5">
        <f t="shared" ref="D569:D571" si="282">SUM(E569:H569)</f>
        <v>0</v>
      </c>
      <c r="E569" s="63">
        <v>0</v>
      </c>
      <c r="F569" s="63">
        <v>0</v>
      </c>
      <c r="G569" s="63">
        <v>0</v>
      </c>
      <c r="H569" s="63">
        <v>0</v>
      </c>
      <c r="I569" s="13"/>
    </row>
    <row r="570" spans="1:12" x14ac:dyDescent="0.25">
      <c r="A570" s="102"/>
      <c r="B570" s="101"/>
      <c r="C570" s="89">
        <v>2025</v>
      </c>
      <c r="D570" s="5">
        <f t="shared" ref="D570" si="283">SUM(E570:H570)</f>
        <v>0</v>
      </c>
      <c r="E570" s="63">
        <v>0</v>
      </c>
      <c r="F570" s="63">
        <v>0</v>
      </c>
      <c r="G570" s="63">
        <v>0</v>
      </c>
      <c r="H570" s="63">
        <v>0</v>
      </c>
      <c r="I570" s="13"/>
    </row>
    <row r="571" spans="1:12" x14ac:dyDescent="0.25">
      <c r="A571" s="102"/>
      <c r="B571" s="115"/>
      <c r="C571" s="77">
        <v>2026</v>
      </c>
      <c r="D571" s="5">
        <f t="shared" si="282"/>
        <v>0</v>
      </c>
      <c r="E571" s="63">
        <v>0</v>
      </c>
      <c r="F571" s="63">
        <v>0</v>
      </c>
      <c r="G571" s="63">
        <v>0</v>
      </c>
      <c r="H571" s="63">
        <v>0</v>
      </c>
      <c r="I571" s="13"/>
    </row>
    <row r="572" spans="1:12" x14ac:dyDescent="0.25">
      <c r="A572" s="98" t="s">
        <v>83</v>
      </c>
      <c r="B572" s="99" t="s">
        <v>84</v>
      </c>
      <c r="C572" s="55" t="s">
        <v>160</v>
      </c>
      <c r="D572" s="40">
        <f>SUM(D573:D583)</f>
        <v>6484.0999999999995</v>
      </c>
      <c r="E572" s="41">
        <f t="shared" ref="E572:H572" si="284">SUM(E573:E583)</f>
        <v>0</v>
      </c>
      <c r="F572" s="41">
        <f>SUM(F573:F583)</f>
        <v>0</v>
      </c>
      <c r="G572" s="40">
        <f>SUM(G573:G583)</f>
        <v>6484.0999999999995</v>
      </c>
      <c r="H572" s="41">
        <f t="shared" si="284"/>
        <v>0</v>
      </c>
      <c r="I572" s="100" t="s">
        <v>120</v>
      </c>
      <c r="J572" s="18"/>
      <c r="K572" s="49">
        <f>D584+D596+D608</f>
        <v>6484.1</v>
      </c>
      <c r="L572" s="49">
        <f>D572-4931.5</f>
        <v>1552.5999999999995</v>
      </c>
    </row>
    <row r="573" spans="1:12" x14ac:dyDescent="0.25">
      <c r="A573" s="98"/>
      <c r="B573" s="99"/>
      <c r="C573" s="55">
        <v>2016</v>
      </c>
      <c r="D573" s="40">
        <f>SUM(E573:H573)</f>
        <v>1504.6000000000001</v>
      </c>
      <c r="E573" s="41">
        <f t="shared" ref="E573:H580" si="285">E585+E597+E609</f>
        <v>0</v>
      </c>
      <c r="F573" s="41">
        <f t="shared" si="285"/>
        <v>0</v>
      </c>
      <c r="G573" s="40">
        <f t="shared" si="285"/>
        <v>1504.6000000000001</v>
      </c>
      <c r="H573" s="41">
        <f t="shared" si="285"/>
        <v>0</v>
      </c>
      <c r="I573" s="101"/>
    </row>
    <row r="574" spans="1:12" x14ac:dyDescent="0.25">
      <c r="A574" s="98"/>
      <c r="B574" s="99"/>
      <c r="C574" s="55">
        <v>2017</v>
      </c>
      <c r="D574" s="40">
        <f t="shared" ref="D574:D578" si="286">SUM(E574:H574)</f>
        <v>1300.4000000000001</v>
      </c>
      <c r="E574" s="41">
        <f t="shared" si="285"/>
        <v>0</v>
      </c>
      <c r="F574" s="41">
        <f t="shared" si="285"/>
        <v>0</v>
      </c>
      <c r="G574" s="40">
        <f t="shared" si="285"/>
        <v>1300.4000000000001</v>
      </c>
      <c r="H574" s="41">
        <f t="shared" si="285"/>
        <v>0</v>
      </c>
      <c r="I574" s="101"/>
    </row>
    <row r="575" spans="1:12" x14ac:dyDescent="0.25">
      <c r="A575" s="98"/>
      <c r="B575" s="99"/>
      <c r="C575" s="55">
        <v>2018</v>
      </c>
      <c r="D575" s="40">
        <f t="shared" si="286"/>
        <v>854.8</v>
      </c>
      <c r="E575" s="41">
        <f t="shared" si="285"/>
        <v>0</v>
      </c>
      <c r="F575" s="41">
        <f t="shared" si="285"/>
        <v>0</v>
      </c>
      <c r="G575" s="40">
        <f t="shared" si="285"/>
        <v>854.8</v>
      </c>
      <c r="H575" s="41">
        <f t="shared" si="285"/>
        <v>0</v>
      </c>
      <c r="I575" s="101"/>
    </row>
    <row r="576" spans="1:12" x14ac:dyDescent="0.25">
      <c r="A576" s="98"/>
      <c r="B576" s="99"/>
      <c r="C576" s="55">
        <v>2019</v>
      </c>
      <c r="D576" s="40">
        <f t="shared" si="286"/>
        <v>703.8</v>
      </c>
      <c r="E576" s="41">
        <f t="shared" si="285"/>
        <v>0</v>
      </c>
      <c r="F576" s="41">
        <f t="shared" si="285"/>
        <v>0</v>
      </c>
      <c r="G576" s="40">
        <f t="shared" si="285"/>
        <v>703.8</v>
      </c>
      <c r="H576" s="41">
        <f t="shared" si="285"/>
        <v>0</v>
      </c>
      <c r="I576" s="101"/>
    </row>
    <row r="577" spans="1:9" x14ac:dyDescent="0.25">
      <c r="A577" s="98"/>
      <c r="B577" s="99"/>
      <c r="C577" s="55">
        <v>2020</v>
      </c>
      <c r="D577" s="40">
        <f t="shared" si="286"/>
        <v>563.4</v>
      </c>
      <c r="E577" s="41">
        <f t="shared" si="285"/>
        <v>0</v>
      </c>
      <c r="F577" s="41">
        <f t="shared" si="285"/>
        <v>0</v>
      </c>
      <c r="G577" s="40">
        <f t="shared" si="285"/>
        <v>563.4</v>
      </c>
      <c r="H577" s="41">
        <f t="shared" si="285"/>
        <v>0</v>
      </c>
      <c r="I577" s="101"/>
    </row>
    <row r="578" spans="1:9" x14ac:dyDescent="0.25">
      <c r="A578" s="98"/>
      <c r="B578" s="99"/>
      <c r="C578" s="55">
        <v>2021</v>
      </c>
      <c r="D578" s="40">
        <f t="shared" si="286"/>
        <v>809.90000000000009</v>
      </c>
      <c r="E578" s="41">
        <f t="shared" si="285"/>
        <v>0</v>
      </c>
      <c r="F578" s="41">
        <f t="shared" si="285"/>
        <v>0</v>
      </c>
      <c r="G578" s="40">
        <f t="shared" si="285"/>
        <v>809.90000000000009</v>
      </c>
      <c r="H578" s="41">
        <f t="shared" si="285"/>
        <v>0</v>
      </c>
      <c r="I578" s="101"/>
    </row>
    <row r="579" spans="1:9" x14ac:dyDescent="0.25">
      <c r="A579" s="98"/>
      <c r="B579" s="99"/>
      <c r="C579" s="55">
        <v>2022</v>
      </c>
      <c r="D579" s="41">
        <f t="shared" ref="D579" si="287">SUM(E579:H579)</f>
        <v>747.2</v>
      </c>
      <c r="E579" s="41">
        <f t="shared" si="285"/>
        <v>0</v>
      </c>
      <c r="F579" s="41">
        <f t="shared" si="285"/>
        <v>0</v>
      </c>
      <c r="G579" s="41">
        <f t="shared" si="285"/>
        <v>747.2</v>
      </c>
      <c r="H579" s="41">
        <f t="shared" si="285"/>
        <v>0</v>
      </c>
      <c r="I579" s="101"/>
    </row>
    <row r="580" spans="1:9" x14ac:dyDescent="0.25">
      <c r="A580" s="98"/>
      <c r="B580" s="99"/>
      <c r="C580" s="79">
        <v>2023</v>
      </c>
      <c r="D580" s="41">
        <f t="shared" ref="D580" si="288">SUM(E580:H580)</f>
        <v>0</v>
      </c>
      <c r="E580" s="41">
        <f t="shared" si="285"/>
        <v>0</v>
      </c>
      <c r="F580" s="41">
        <f t="shared" si="285"/>
        <v>0</v>
      </c>
      <c r="G580" s="41">
        <f t="shared" si="285"/>
        <v>0</v>
      </c>
      <c r="H580" s="41">
        <f t="shared" si="285"/>
        <v>0</v>
      </c>
      <c r="I580" s="101"/>
    </row>
    <row r="581" spans="1:9" x14ac:dyDescent="0.25">
      <c r="A581" s="98"/>
      <c r="B581" s="99"/>
      <c r="C581" s="79">
        <v>2024</v>
      </c>
      <c r="D581" s="41">
        <f t="shared" ref="D581:D583" si="289">SUM(E581:H581)</f>
        <v>0</v>
      </c>
      <c r="E581" s="41">
        <f t="shared" ref="E581:H581" si="290">E593+E605+E617</f>
        <v>0</v>
      </c>
      <c r="F581" s="41">
        <f t="shared" si="290"/>
        <v>0</v>
      </c>
      <c r="G581" s="41">
        <f t="shared" si="290"/>
        <v>0</v>
      </c>
      <c r="H581" s="41">
        <f t="shared" si="290"/>
        <v>0</v>
      </c>
      <c r="I581" s="101"/>
    </row>
    <row r="582" spans="1:9" x14ac:dyDescent="0.25">
      <c r="A582" s="98"/>
      <c r="B582" s="99"/>
      <c r="C582" s="87">
        <v>2025</v>
      </c>
      <c r="D582" s="41">
        <f t="shared" ref="D582" si="291">SUM(E582:H582)</f>
        <v>0</v>
      </c>
      <c r="E582" s="41">
        <f t="shared" ref="E582:H583" si="292">E594+E606+E618</f>
        <v>0</v>
      </c>
      <c r="F582" s="41">
        <f t="shared" si="292"/>
        <v>0</v>
      </c>
      <c r="G582" s="41">
        <f t="shared" si="292"/>
        <v>0</v>
      </c>
      <c r="H582" s="41">
        <f t="shared" si="292"/>
        <v>0</v>
      </c>
      <c r="I582" s="101"/>
    </row>
    <row r="583" spans="1:9" x14ac:dyDescent="0.25">
      <c r="A583" s="98"/>
      <c r="B583" s="99"/>
      <c r="C583" s="79">
        <v>2026</v>
      </c>
      <c r="D583" s="41">
        <f t="shared" si="289"/>
        <v>0</v>
      </c>
      <c r="E583" s="41">
        <f t="shared" si="292"/>
        <v>0</v>
      </c>
      <c r="F583" s="41">
        <f t="shared" si="292"/>
        <v>0</v>
      </c>
      <c r="G583" s="41">
        <f t="shared" si="292"/>
        <v>0</v>
      </c>
      <c r="H583" s="41">
        <f t="shared" si="292"/>
        <v>0</v>
      </c>
      <c r="I583" s="101"/>
    </row>
    <row r="584" spans="1:9" x14ac:dyDescent="0.25">
      <c r="A584" s="102" t="s">
        <v>85</v>
      </c>
      <c r="B584" s="103" t="s">
        <v>72</v>
      </c>
      <c r="C584" s="29" t="s">
        <v>160</v>
      </c>
      <c r="D584" s="10">
        <f>SUM(D585:D595)</f>
        <v>3177.8000000000006</v>
      </c>
      <c r="E584" s="61">
        <f t="shared" ref="E584:H584" si="293">SUM(E585:E595)</f>
        <v>0</v>
      </c>
      <c r="F584" s="61">
        <f t="shared" si="293"/>
        <v>0</v>
      </c>
      <c r="G584" s="60">
        <f t="shared" si="293"/>
        <v>3177.8000000000006</v>
      </c>
      <c r="H584" s="61">
        <f t="shared" si="293"/>
        <v>0</v>
      </c>
      <c r="I584" s="13"/>
    </row>
    <row r="585" spans="1:9" x14ac:dyDescent="0.25">
      <c r="A585" s="102"/>
      <c r="B585" s="103"/>
      <c r="C585" s="27">
        <v>2016</v>
      </c>
      <c r="D585" s="7">
        <f>SUM(E585:H585)</f>
        <v>1327.4</v>
      </c>
      <c r="E585" s="63">
        <v>0</v>
      </c>
      <c r="F585" s="63">
        <v>0</v>
      </c>
      <c r="G585" s="62">
        <v>1327.4</v>
      </c>
      <c r="H585" s="61">
        <v>0</v>
      </c>
      <c r="I585" s="13"/>
    </row>
    <row r="586" spans="1:9" x14ac:dyDescent="0.25">
      <c r="A586" s="102"/>
      <c r="B586" s="103"/>
      <c r="C586" s="27">
        <v>2017</v>
      </c>
      <c r="D586" s="7">
        <f t="shared" ref="D586:D591" si="294">SUM(E586:H586)</f>
        <v>514.9</v>
      </c>
      <c r="E586" s="63">
        <v>0</v>
      </c>
      <c r="F586" s="63">
        <v>0</v>
      </c>
      <c r="G586" s="62">
        <v>514.9</v>
      </c>
      <c r="H586" s="63">
        <v>0</v>
      </c>
      <c r="I586" s="13"/>
    </row>
    <row r="587" spans="1:9" x14ac:dyDescent="0.25">
      <c r="A587" s="102"/>
      <c r="B587" s="103"/>
      <c r="C587" s="27">
        <v>2018</v>
      </c>
      <c r="D587" s="7">
        <f t="shared" si="294"/>
        <v>218.4</v>
      </c>
      <c r="E587" s="63">
        <v>0</v>
      </c>
      <c r="F587" s="63">
        <v>0</v>
      </c>
      <c r="G587" s="62">
        <v>218.4</v>
      </c>
      <c r="H587" s="63">
        <v>0</v>
      </c>
      <c r="I587" s="13"/>
    </row>
    <row r="588" spans="1:9" x14ac:dyDescent="0.25">
      <c r="A588" s="102"/>
      <c r="B588" s="103"/>
      <c r="C588" s="27">
        <v>2019</v>
      </c>
      <c r="D588" s="7">
        <f t="shared" si="294"/>
        <v>218.5</v>
      </c>
      <c r="E588" s="63">
        <v>0</v>
      </c>
      <c r="F588" s="63">
        <v>0</v>
      </c>
      <c r="G588" s="62">
        <v>218.5</v>
      </c>
      <c r="H588" s="63">
        <v>0</v>
      </c>
      <c r="I588" s="13"/>
    </row>
    <row r="589" spans="1:9" x14ac:dyDescent="0.25">
      <c r="A589" s="102"/>
      <c r="B589" s="103"/>
      <c r="C589" s="27">
        <v>2020</v>
      </c>
      <c r="D589" s="7">
        <f t="shared" si="294"/>
        <v>285.89999999999998</v>
      </c>
      <c r="E589" s="63">
        <v>0</v>
      </c>
      <c r="F589" s="63">
        <v>0</v>
      </c>
      <c r="G589" s="62">
        <v>285.89999999999998</v>
      </c>
      <c r="H589" s="63">
        <v>0</v>
      </c>
      <c r="I589" s="13"/>
    </row>
    <row r="590" spans="1:9" x14ac:dyDescent="0.25">
      <c r="A590" s="102"/>
      <c r="B590" s="103"/>
      <c r="C590" s="27">
        <v>2021</v>
      </c>
      <c r="D590" s="7">
        <f t="shared" si="294"/>
        <v>382.3</v>
      </c>
      <c r="E590" s="63">
        <v>0</v>
      </c>
      <c r="F590" s="63">
        <v>0</v>
      </c>
      <c r="G590" s="63">
        <v>382.3</v>
      </c>
      <c r="H590" s="63">
        <v>0</v>
      </c>
      <c r="I590" s="13"/>
    </row>
    <row r="591" spans="1:9" x14ac:dyDescent="0.25">
      <c r="A591" s="102"/>
      <c r="B591" s="103"/>
      <c r="C591" s="36">
        <v>2022</v>
      </c>
      <c r="D591" s="5">
        <f t="shared" si="294"/>
        <v>230.4</v>
      </c>
      <c r="E591" s="63">
        <v>0</v>
      </c>
      <c r="F591" s="63">
        <v>0</v>
      </c>
      <c r="G591" s="63">
        <v>230.4</v>
      </c>
      <c r="H591" s="63">
        <v>0</v>
      </c>
      <c r="I591" s="13"/>
    </row>
    <row r="592" spans="1:9" x14ac:dyDescent="0.25">
      <c r="A592" s="102"/>
      <c r="B592" s="103"/>
      <c r="C592" s="77">
        <v>2023</v>
      </c>
      <c r="D592" s="5">
        <f t="shared" ref="D592" si="295">SUM(E592:H592)</f>
        <v>0</v>
      </c>
      <c r="E592" s="63">
        <v>0</v>
      </c>
      <c r="F592" s="63">
        <v>0</v>
      </c>
      <c r="G592" s="63">
        <v>0</v>
      </c>
      <c r="H592" s="63">
        <v>0</v>
      </c>
      <c r="I592" s="13"/>
    </row>
    <row r="593" spans="1:9" x14ac:dyDescent="0.25">
      <c r="A593" s="102"/>
      <c r="B593" s="103"/>
      <c r="C593" s="77">
        <v>2024</v>
      </c>
      <c r="D593" s="5">
        <f t="shared" ref="D593:D595" si="296">SUM(E593:H593)</f>
        <v>0</v>
      </c>
      <c r="E593" s="63">
        <v>0</v>
      </c>
      <c r="F593" s="63">
        <v>0</v>
      </c>
      <c r="G593" s="63">
        <v>0</v>
      </c>
      <c r="H593" s="63">
        <v>0</v>
      </c>
      <c r="I593" s="13"/>
    </row>
    <row r="594" spans="1:9" x14ac:dyDescent="0.25">
      <c r="A594" s="102"/>
      <c r="B594" s="103"/>
      <c r="C594" s="89">
        <v>2025</v>
      </c>
      <c r="D594" s="5">
        <f t="shared" ref="D594" si="297">SUM(E594:H594)</f>
        <v>0</v>
      </c>
      <c r="E594" s="63">
        <v>0</v>
      </c>
      <c r="F594" s="63">
        <v>0</v>
      </c>
      <c r="G594" s="63">
        <v>0</v>
      </c>
      <c r="H594" s="63">
        <v>0</v>
      </c>
      <c r="I594" s="13"/>
    </row>
    <row r="595" spans="1:9" x14ac:dyDescent="0.25">
      <c r="A595" s="102"/>
      <c r="B595" s="103"/>
      <c r="C595" s="77">
        <v>2026</v>
      </c>
      <c r="D595" s="5">
        <f t="shared" si="296"/>
        <v>0</v>
      </c>
      <c r="E595" s="63">
        <v>0</v>
      </c>
      <c r="F595" s="63">
        <v>0</v>
      </c>
      <c r="G595" s="63">
        <v>0</v>
      </c>
      <c r="H595" s="63">
        <v>0</v>
      </c>
      <c r="I595" s="13"/>
    </row>
    <row r="596" spans="1:9" x14ac:dyDescent="0.25">
      <c r="A596" s="102" t="s">
        <v>86</v>
      </c>
      <c r="B596" s="100" t="s">
        <v>74</v>
      </c>
      <c r="C596" s="29" t="s">
        <v>160</v>
      </c>
      <c r="D596" s="14">
        <f>SUM(D597:D607)</f>
        <v>58.5</v>
      </c>
      <c r="E596" s="61">
        <f t="shared" ref="E596:H596" si="298">SUM(E597:E607)</f>
        <v>0</v>
      </c>
      <c r="F596" s="61">
        <f t="shared" si="298"/>
        <v>0</v>
      </c>
      <c r="G596" s="61">
        <f t="shared" si="298"/>
        <v>58.5</v>
      </c>
      <c r="H596" s="61">
        <f t="shared" si="298"/>
        <v>0</v>
      </c>
      <c r="I596" s="13"/>
    </row>
    <row r="597" spans="1:9" x14ac:dyDescent="0.25">
      <c r="A597" s="102"/>
      <c r="B597" s="101"/>
      <c r="C597" s="27">
        <v>2016</v>
      </c>
      <c r="D597" s="5">
        <f>SUM(E597:H597)</f>
        <v>14.9</v>
      </c>
      <c r="E597" s="63">
        <v>0</v>
      </c>
      <c r="F597" s="63">
        <v>0</v>
      </c>
      <c r="G597" s="63">
        <v>14.9</v>
      </c>
      <c r="H597" s="63">
        <v>0</v>
      </c>
      <c r="I597" s="13"/>
    </row>
    <row r="598" spans="1:9" x14ac:dyDescent="0.25">
      <c r="A598" s="102"/>
      <c r="B598" s="101"/>
      <c r="C598" s="27">
        <v>2017</v>
      </c>
      <c r="D598" s="5">
        <f t="shared" ref="D598:D603" si="299">SUM(E598:H598)</f>
        <v>0</v>
      </c>
      <c r="E598" s="63">
        <v>0</v>
      </c>
      <c r="F598" s="63">
        <v>0</v>
      </c>
      <c r="G598" s="63">
        <v>0</v>
      </c>
      <c r="H598" s="63">
        <v>0</v>
      </c>
      <c r="I598" s="13"/>
    </row>
    <row r="599" spans="1:9" x14ac:dyDescent="0.25">
      <c r="A599" s="102"/>
      <c r="B599" s="101"/>
      <c r="C599" s="27">
        <v>2018</v>
      </c>
      <c r="D599" s="5">
        <f t="shared" si="299"/>
        <v>10.5</v>
      </c>
      <c r="E599" s="63">
        <v>0</v>
      </c>
      <c r="F599" s="63">
        <v>0</v>
      </c>
      <c r="G599" s="63">
        <v>10.5</v>
      </c>
      <c r="H599" s="63">
        <v>0</v>
      </c>
      <c r="I599" s="13"/>
    </row>
    <row r="600" spans="1:9" x14ac:dyDescent="0.25">
      <c r="A600" s="102"/>
      <c r="B600" s="101"/>
      <c r="C600" s="27">
        <v>2019</v>
      </c>
      <c r="D600" s="5">
        <f t="shared" si="299"/>
        <v>10.1</v>
      </c>
      <c r="E600" s="63">
        <v>0</v>
      </c>
      <c r="F600" s="63">
        <v>0</v>
      </c>
      <c r="G600" s="63">
        <v>10.1</v>
      </c>
      <c r="H600" s="63">
        <v>0</v>
      </c>
      <c r="I600" s="13"/>
    </row>
    <row r="601" spans="1:9" x14ac:dyDescent="0.25">
      <c r="A601" s="102"/>
      <c r="B601" s="101"/>
      <c r="C601" s="27">
        <v>2020</v>
      </c>
      <c r="D601" s="5">
        <f t="shared" si="299"/>
        <v>0</v>
      </c>
      <c r="E601" s="63">
        <v>0</v>
      </c>
      <c r="F601" s="63">
        <v>0</v>
      </c>
      <c r="G601" s="63">
        <v>0</v>
      </c>
      <c r="H601" s="63">
        <v>0</v>
      </c>
      <c r="I601" s="13"/>
    </row>
    <row r="602" spans="1:9" x14ac:dyDescent="0.25">
      <c r="A602" s="102"/>
      <c r="B602" s="101"/>
      <c r="C602" s="27">
        <v>2021</v>
      </c>
      <c r="D602" s="5">
        <f t="shared" si="299"/>
        <v>11.6</v>
      </c>
      <c r="E602" s="63">
        <v>0</v>
      </c>
      <c r="F602" s="63">
        <v>0</v>
      </c>
      <c r="G602" s="63">
        <v>11.6</v>
      </c>
      <c r="H602" s="63">
        <v>0</v>
      </c>
      <c r="I602" s="13"/>
    </row>
    <row r="603" spans="1:9" x14ac:dyDescent="0.25">
      <c r="A603" s="102"/>
      <c r="B603" s="101"/>
      <c r="C603" s="36">
        <v>2022</v>
      </c>
      <c r="D603" s="5">
        <f t="shared" si="299"/>
        <v>11.4</v>
      </c>
      <c r="E603" s="63">
        <v>0</v>
      </c>
      <c r="F603" s="63">
        <v>0</v>
      </c>
      <c r="G603" s="63">
        <v>11.4</v>
      </c>
      <c r="H603" s="63">
        <v>0</v>
      </c>
      <c r="I603" s="13"/>
    </row>
    <row r="604" spans="1:9" x14ac:dyDescent="0.25">
      <c r="A604" s="102"/>
      <c r="B604" s="101"/>
      <c r="C604" s="77">
        <v>2023</v>
      </c>
      <c r="D604" s="5">
        <f t="shared" ref="D604" si="300">SUM(E604:H604)</f>
        <v>0</v>
      </c>
      <c r="E604" s="63">
        <v>0</v>
      </c>
      <c r="F604" s="63">
        <v>0</v>
      </c>
      <c r="G604" s="63">
        <v>0</v>
      </c>
      <c r="H604" s="63">
        <v>0</v>
      </c>
      <c r="I604" s="13"/>
    </row>
    <row r="605" spans="1:9" x14ac:dyDescent="0.25">
      <c r="A605" s="102"/>
      <c r="B605" s="101"/>
      <c r="C605" s="77">
        <v>2024</v>
      </c>
      <c r="D605" s="5">
        <f t="shared" ref="D605:D607" si="301">SUM(E605:H605)</f>
        <v>0</v>
      </c>
      <c r="E605" s="63">
        <v>0</v>
      </c>
      <c r="F605" s="63">
        <v>0</v>
      </c>
      <c r="G605" s="63">
        <v>0</v>
      </c>
      <c r="H605" s="63">
        <v>0</v>
      </c>
      <c r="I605" s="13"/>
    </row>
    <row r="606" spans="1:9" x14ac:dyDescent="0.25">
      <c r="A606" s="102"/>
      <c r="B606" s="101"/>
      <c r="C606" s="89">
        <v>2025</v>
      </c>
      <c r="D606" s="5">
        <f t="shared" ref="D606" si="302">SUM(E606:H606)</f>
        <v>0</v>
      </c>
      <c r="E606" s="63">
        <v>0</v>
      </c>
      <c r="F606" s="63">
        <v>0</v>
      </c>
      <c r="G606" s="63">
        <v>0</v>
      </c>
      <c r="H606" s="63">
        <v>0</v>
      </c>
      <c r="I606" s="13"/>
    </row>
    <row r="607" spans="1:9" x14ac:dyDescent="0.25">
      <c r="A607" s="102"/>
      <c r="B607" s="115"/>
      <c r="C607" s="77">
        <v>2026</v>
      </c>
      <c r="D607" s="5">
        <f t="shared" si="301"/>
        <v>0</v>
      </c>
      <c r="E607" s="63">
        <v>0</v>
      </c>
      <c r="F607" s="63">
        <v>0</v>
      </c>
      <c r="G607" s="63">
        <v>0</v>
      </c>
      <c r="H607" s="63">
        <v>0</v>
      </c>
      <c r="I607" s="13"/>
    </row>
    <row r="608" spans="1:9" x14ac:dyDescent="0.25">
      <c r="A608" s="100" t="s">
        <v>87</v>
      </c>
      <c r="B608" s="100" t="s">
        <v>78</v>
      </c>
      <c r="C608" s="29" t="s">
        <v>160</v>
      </c>
      <c r="D608" s="10">
        <f>SUM(D609:D619)</f>
        <v>3247.7999999999997</v>
      </c>
      <c r="E608" s="61">
        <f t="shared" ref="E608:H608" si="303">SUM(E609:E619)</f>
        <v>0</v>
      </c>
      <c r="F608" s="61">
        <f t="shared" si="303"/>
        <v>0</v>
      </c>
      <c r="G608" s="60">
        <f t="shared" si="303"/>
        <v>3247.7999999999997</v>
      </c>
      <c r="H608" s="61">
        <f t="shared" si="303"/>
        <v>0</v>
      </c>
      <c r="I608" s="13"/>
    </row>
    <row r="609" spans="1:12" x14ac:dyDescent="0.25">
      <c r="A609" s="101"/>
      <c r="B609" s="101"/>
      <c r="C609" s="27">
        <v>2016</v>
      </c>
      <c r="D609" s="7">
        <f>SUM(E609:H609)</f>
        <v>162.30000000000001</v>
      </c>
      <c r="E609" s="63">
        <v>0</v>
      </c>
      <c r="F609" s="63">
        <v>0</v>
      </c>
      <c r="G609" s="62">
        <v>162.30000000000001</v>
      </c>
      <c r="H609" s="63">
        <v>0</v>
      </c>
      <c r="I609" s="13"/>
    </row>
    <row r="610" spans="1:12" x14ac:dyDescent="0.25">
      <c r="A610" s="101"/>
      <c r="B610" s="101"/>
      <c r="C610" s="27">
        <v>2017</v>
      </c>
      <c r="D610" s="7">
        <f t="shared" ref="D610:D615" si="304">SUM(E610:H610)</f>
        <v>785.5</v>
      </c>
      <c r="E610" s="63">
        <v>0</v>
      </c>
      <c r="F610" s="63">
        <v>0</v>
      </c>
      <c r="G610" s="62">
        <v>785.5</v>
      </c>
      <c r="H610" s="63">
        <v>0</v>
      </c>
      <c r="I610" s="13"/>
    </row>
    <row r="611" spans="1:12" x14ac:dyDescent="0.25">
      <c r="A611" s="101"/>
      <c r="B611" s="101"/>
      <c r="C611" s="27">
        <v>2018</v>
      </c>
      <c r="D611" s="7">
        <f t="shared" si="304"/>
        <v>625.9</v>
      </c>
      <c r="E611" s="63">
        <v>0</v>
      </c>
      <c r="F611" s="63">
        <v>0</v>
      </c>
      <c r="G611" s="62">
        <v>625.9</v>
      </c>
      <c r="H611" s="63">
        <v>0</v>
      </c>
      <c r="I611" s="13"/>
    </row>
    <row r="612" spans="1:12" x14ac:dyDescent="0.25">
      <c r="A612" s="101"/>
      <c r="B612" s="101"/>
      <c r="C612" s="27">
        <v>2019</v>
      </c>
      <c r="D612" s="7">
        <f t="shared" si="304"/>
        <v>475.2</v>
      </c>
      <c r="E612" s="63">
        <v>0</v>
      </c>
      <c r="F612" s="63">
        <v>0</v>
      </c>
      <c r="G612" s="62">
        <v>475.2</v>
      </c>
      <c r="H612" s="63">
        <v>0</v>
      </c>
      <c r="I612" s="13"/>
    </row>
    <row r="613" spans="1:12" x14ac:dyDescent="0.25">
      <c r="A613" s="101"/>
      <c r="B613" s="101"/>
      <c r="C613" s="27">
        <v>2020</v>
      </c>
      <c r="D613" s="7">
        <f t="shared" si="304"/>
        <v>277.5</v>
      </c>
      <c r="E613" s="63">
        <v>0</v>
      </c>
      <c r="F613" s="63">
        <v>0</v>
      </c>
      <c r="G613" s="62">
        <v>277.5</v>
      </c>
      <c r="H613" s="63">
        <v>0</v>
      </c>
      <c r="I613" s="13"/>
    </row>
    <row r="614" spans="1:12" x14ac:dyDescent="0.25">
      <c r="A614" s="101"/>
      <c r="B614" s="101"/>
      <c r="C614" s="27">
        <v>2021</v>
      </c>
      <c r="D614" s="7">
        <f t="shared" si="304"/>
        <v>416</v>
      </c>
      <c r="E614" s="63">
        <v>0</v>
      </c>
      <c r="F614" s="63">
        <v>0</v>
      </c>
      <c r="G614" s="63">
        <v>416</v>
      </c>
      <c r="H614" s="63">
        <v>0</v>
      </c>
      <c r="I614" s="13"/>
    </row>
    <row r="615" spans="1:12" x14ac:dyDescent="0.25">
      <c r="A615" s="101"/>
      <c r="B615" s="101"/>
      <c r="C615" s="36">
        <v>2022</v>
      </c>
      <c r="D615" s="5">
        <f t="shared" si="304"/>
        <v>505.4</v>
      </c>
      <c r="E615" s="63">
        <v>0</v>
      </c>
      <c r="F615" s="63">
        <v>0</v>
      </c>
      <c r="G615" s="63">
        <v>505.4</v>
      </c>
      <c r="H615" s="63">
        <v>0</v>
      </c>
      <c r="I615" s="13"/>
    </row>
    <row r="616" spans="1:12" x14ac:dyDescent="0.25">
      <c r="A616" s="101"/>
      <c r="B616" s="101"/>
      <c r="C616" s="77">
        <v>2023</v>
      </c>
      <c r="D616" s="5">
        <f t="shared" ref="D616" si="305">SUM(E616:H616)</f>
        <v>0</v>
      </c>
      <c r="E616" s="63">
        <v>0</v>
      </c>
      <c r="F616" s="63">
        <v>0</v>
      </c>
      <c r="G616" s="63">
        <v>0</v>
      </c>
      <c r="H616" s="63">
        <v>0</v>
      </c>
      <c r="I616" s="13"/>
    </row>
    <row r="617" spans="1:12" x14ac:dyDescent="0.25">
      <c r="A617" s="101"/>
      <c r="B617" s="101"/>
      <c r="C617" s="77">
        <v>2024</v>
      </c>
      <c r="D617" s="5">
        <f t="shared" ref="D617:D619" si="306">SUM(E617:H617)</f>
        <v>0</v>
      </c>
      <c r="E617" s="63">
        <v>0</v>
      </c>
      <c r="F617" s="63">
        <v>0</v>
      </c>
      <c r="G617" s="63">
        <v>0</v>
      </c>
      <c r="H617" s="63">
        <v>0</v>
      </c>
      <c r="I617" s="13"/>
    </row>
    <row r="618" spans="1:12" x14ac:dyDescent="0.25">
      <c r="A618" s="101"/>
      <c r="B618" s="101"/>
      <c r="C618" s="89">
        <v>2025</v>
      </c>
      <c r="D618" s="5">
        <f t="shared" ref="D618" si="307">SUM(E618:H618)</f>
        <v>0</v>
      </c>
      <c r="E618" s="63">
        <v>0</v>
      </c>
      <c r="F618" s="63">
        <v>0</v>
      </c>
      <c r="G618" s="63">
        <v>0</v>
      </c>
      <c r="H618" s="63">
        <v>0</v>
      </c>
      <c r="I618" s="13"/>
    </row>
    <row r="619" spans="1:12" x14ac:dyDescent="0.25">
      <c r="A619" s="115"/>
      <c r="B619" s="115"/>
      <c r="C619" s="77">
        <v>2026</v>
      </c>
      <c r="D619" s="5">
        <f t="shared" si="306"/>
        <v>0</v>
      </c>
      <c r="E619" s="63">
        <v>0</v>
      </c>
      <c r="F619" s="63">
        <v>0</v>
      </c>
      <c r="G619" s="63">
        <v>0</v>
      </c>
      <c r="H619" s="63">
        <v>0</v>
      </c>
      <c r="I619" s="13"/>
    </row>
    <row r="620" spans="1:12" x14ac:dyDescent="0.25">
      <c r="A620" s="98" t="s">
        <v>89</v>
      </c>
      <c r="B620" s="111" t="s">
        <v>90</v>
      </c>
      <c r="C620" s="55" t="s">
        <v>160</v>
      </c>
      <c r="D620" s="40">
        <f>SUM(D621:D631)</f>
        <v>6204.9999999999991</v>
      </c>
      <c r="E620" s="41">
        <f t="shared" ref="E620:H620" si="308">SUM(E621:E631)</f>
        <v>0</v>
      </c>
      <c r="F620" s="41">
        <f t="shared" si="308"/>
        <v>0</v>
      </c>
      <c r="G620" s="40">
        <f t="shared" si="308"/>
        <v>6204.9999999999991</v>
      </c>
      <c r="H620" s="41">
        <f t="shared" si="308"/>
        <v>0</v>
      </c>
      <c r="I620" s="100" t="s">
        <v>120</v>
      </c>
      <c r="K620" s="49">
        <f>D632+D644+D656</f>
        <v>6205</v>
      </c>
      <c r="L620" s="49">
        <f>D620-4481.5</f>
        <v>1723.4999999999991</v>
      </c>
    </row>
    <row r="621" spans="1:12" x14ac:dyDescent="0.25">
      <c r="A621" s="98"/>
      <c r="B621" s="112"/>
      <c r="C621" s="55">
        <v>2016</v>
      </c>
      <c r="D621" s="40">
        <f>SUM(E621:H621)</f>
        <v>1077</v>
      </c>
      <c r="E621" s="41">
        <f t="shared" ref="E621:G628" si="309">E633+E645+E657</f>
        <v>0</v>
      </c>
      <c r="F621" s="41">
        <f t="shared" si="309"/>
        <v>0</v>
      </c>
      <c r="G621" s="40">
        <f t="shared" si="309"/>
        <v>1077</v>
      </c>
      <c r="H621" s="41">
        <f t="shared" ref="H621" si="310">H633+H645+H657</f>
        <v>0</v>
      </c>
      <c r="I621" s="101"/>
    </row>
    <row r="622" spans="1:12" x14ac:dyDescent="0.25">
      <c r="A622" s="98"/>
      <c r="B622" s="112"/>
      <c r="C622" s="55">
        <v>2017</v>
      </c>
      <c r="D622" s="40">
        <f t="shared" ref="D622:D627" si="311">SUM(E622:H622)</f>
        <v>1710.8000000000002</v>
      </c>
      <c r="E622" s="41">
        <f t="shared" si="309"/>
        <v>0</v>
      </c>
      <c r="F622" s="41">
        <f t="shared" si="309"/>
        <v>0</v>
      </c>
      <c r="G622" s="40">
        <f t="shared" si="309"/>
        <v>1710.8000000000002</v>
      </c>
      <c r="H622" s="41">
        <f>H635+H647+H659</f>
        <v>0</v>
      </c>
      <c r="I622" s="101"/>
    </row>
    <row r="623" spans="1:12" x14ac:dyDescent="0.25">
      <c r="A623" s="98"/>
      <c r="B623" s="112"/>
      <c r="C623" s="55">
        <v>2018</v>
      </c>
      <c r="D623" s="40">
        <f t="shared" si="311"/>
        <v>1239.2</v>
      </c>
      <c r="E623" s="41">
        <f t="shared" si="309"/>
        <v>0</v>
      </c>
      <c r="F623" s="41">
        <f t="shared" si="309"/>
        <v>0</v>
      </c>
      <c r="G623" s="40">
        <f t="shared" si="309"/>
        <v>1239.2</v>
      </c>
      <c r="H623" s="41">
        <f>H636+H648+H660</f>
        <v>0</v>
      </c>
      <c r="I623" s="101"/>
    </row>
    <row r="624" spans="1:12" x14ac:dyDescent="0.25">
      <c r="A624" s="98"/>
      <c r="B624" s="112"/>
      <c r="C624" s="55">
        <v>2019</v>
      </c>
      <c r="D624" s="40">
        <f t="shared" si="311"/>
        <v>454.5</v>
      </c>
      <c r="E624" s="41">
        <f t="shared" si="309"/>
        <v>0</v>
      </c>
      <c r="F624" s="41">
        <f t="shared" si="309"/>
        <v>0</v>
      </c>
      <c r="G624" s="40">
        <f t="shared" si="309"/>
        <v>454.5</v>
      </c>
      <c r="H624" s="41">
        <f>H637+H649+H661</f>
        <v>0</v>
      </c>
      <c r="I624" s="101"/>
    </row>
    <row r="625" spans="1:9" x14ac:dyDescent="0.25">
      <c r="A625" s="98"/>
      <c r="B625" s="112"/>
      <c r="C625" s="55">
        <v>2020</v>
      </c>
      <c r="D625" s="40">
        <f t="shared" si="311"/>
        <v>408.9</v>
      </c>
      <c r="E625" s="41">
        <f t="shared" si="309"/>
        <v>0</v>
      </c>
      <c r="F625" s="41">
        <f t="shared" si="309"/>
        <v>0</v>
      </c>
      <c r="G625" s="40">
        <f t="shared" si="309"/>
        <v>408.9</v>
      </c>
      <c r="H625" s="41">
        <f>H638+H650+H662</f>
        <v>0</v>
      </c>
      <c r="I625" s="101"/>
    </row>
    <row r="626" spans="1:9" x14ac:dyDescent="0.25">
      <c r="A626" s="98"/>
      <c r="B626" s="112"/>
      <c r="C626" s="55">
        <v>2021</v>
      </c>
      <c r="D626" s="40">
        <f t="shared" si="311"/>
        <v>954.7</v>
      </c>
      <c r="E626" s="41">
        <f t="shared" si="309"/>
        <v>0</v>
      </c>
      <c r="F626" s="41">
        <f t="shared" si="309"/>
        <v>0</v>
      </c>
      <c r="G626" s="40">
        <f t="shared" si="309"/>
        <v>954.7</v>
      </c>
      <c r="H626" s="41">
        <f>H643+H655+H667</f>
        <v>0</v>
      </c>
      <c r="I626" s="101"/>
    </row>
    <row r="627" spans="1:9" x14ac:dyDescent="0.25">
      <c r="A627" s="98"/>
      <c r="B627" s="112"/>
      <c r="C627" s="55">
        <v>2022</v>
      </c>
      <c r="D627" s="41">
        <f t="shared" si="311"/>
        <v>359.9</v>
      </c>
      <c r="E627" s="41">
        <f t="shared" si="309"/>
        <v>0</v>
      </c>
      <c r="F627" s="41">
        <f t="shared" si="309"/>
        <v>0</v>
      </c>
      <c r="G627" s="41">
        <f t="shared" si="309"/>
        <v>359.9</v>
      </c>
      <c r="H627" s="41">
        <f>H643+H655+H667</f>
        <v>0</v>
      </c>
      <c r="I627" s="101"/>
    </row>
    <row r="628" spans="1:9" x14ac:dyDescent="0.25">
      <c r="A628" s="98"/>
      <c r="B628" s="112"/>
      <c r="C628" s="79">
        <v>2023</v>
      </c>
      <c r="D628" s="41">
        <f t="shared" ref="D628" si="312">SUM(E628:H628)</f>
        <v>0</v>
      </c>
      <c r="E628" s="41">
        <f t="shared" si="309"/>
        <v>0</v>
      </c>
      <c r="F628" s="41">
        <f t="shared" si="309"/>
        <v>0</v>
      </c>
      <c r="G628" s="41">
        <f t="shared" si="309"/>
        <v>0</v>
      </c>
      <c r="H628" s="41">
        <f>H641+H653+H665</f>
        <v>0</v>
      </c>
      <c r="I628" s="101"/>
    </row>
    <row r="629" spans="1:9" x14ac:dyDescent="0.25">
      <c r="A629" s="98"/>
      <c r="B629" s="112"/>
      <c r="C629" s="79">
        <v>2024</v>
      </c>
      <c r="D629" s="41">
        <f t="shared" ref="D629:D631" si="313">SUM(E629:H629)</f>
        <v>0</v>
      </c>
      <c r="E629" s="41">
        <f t="shared" ref="E629:G629" si="314">E641+E653+E665</f>
        <v>0</v>
      </c>
      <c r="F629" s="41">
        <f t="shared" si="314"/>
        <v>0</v>
      </c>
      <c r="G629" s="41">
        <f t="shared" si="314"/>
        <v>0</v>
      </c>
      <c r="H629" s="41">
        <f>H643+H655+H667</f>
        <v>0</v>
      </c>
      <c r="I629" s="101"/>
    </row>
    <row r="630" spans="1:9" x14ac:dyDescent="0.25">
      <c r="A630" s="98"/>
      <c r="B630" s="112"/>
      <c r="C630" s="87">
        <v>2025</v>
      </c>
      <c r="D630" s="41">
        <f t="shared" ref="D630" si="315">SUM(E630:H630)</f>
        <v>0</v>
      </c>
      <c r="E630" s="41">
        <f t="shared" ref="E630:G631" si="316">E642+E654+E666</f>
        <v>0</v>
      </c>
      <c r="F630" s="41">
        <f t="shared" si="316"/>
        <v>0</v>
      </c>
      <c r="G630" s="41">
        <f t="shared" si="316"/>
        <v>0</v>
      </c>
      <c r="H630" s="41">
        <f>H643+H655+H667</f>
        <v>0</v>
      </c>
      <c r="I630" s="101"/>
    </row>
    <row r="631" spans="1:9" x14ac:dyDescent="0.25">
      <c r="A631" s="98"/>
      <c r="B631" s="113"/>
      <c r="C631" s="79">
        <v>2026</v>
      </c>
      <c r="D631" s="41">
        <f t="shared" si="313"/>
        <v>0</v>
      </c>
      <c r="E631" s="41">
        <f t="shared" si="316"/>
        <v>0</v>
      </c>
      <c r="F631" s="41">
        <f t="shared" si="316"/>
        <v>0</v>
      </c>
      <c r="G631" s="41">
        <f t="shared" si="316"/>
        <v>0</v>
      </c>
      <c r="H631" s="41">
        <f>H644+H656+H668</f>
        <v>0</v>
      </c>
      <c r="I631" s="101"/>
    </row>
    <row r="632" spans="1:9" x14ac:dyDescent="0.25">
      <c r="A632" s="102" t="s">
        <v>91</v>
      </c>
      <c r="B632" s="103" t="s">
        <v>92</v>
      </c>
      <c r="C632" s="29" t="s">
        <v>160</v>
      </c>
      <c r="D632" s="10">
        <f>SUM(D633:D643)</f>
        <v>2754.1000000000004</v>
      </c>
      <c r="E632" s="61">
        <f t="shared" ref="E632:H632" si="317">SUM(E633:E643)</f>
        <v>0</v>
      </c>
      <c r="F632" s="61">
        <f t="shared" si="317"/>
        <v>0</v>
      </c>
      <c r="G632" s="60">
        <f t="shared" si="317"/>
        <v>2754.1000000000004</v>
      </c>
      <c r="H632" s="61">
        <f t="shared" si="317"/>
        <v>0</v>
      </c>
      <c r="I632" s="13"/>
    </row>
    <row r="633" spans="1:9" x14ac:dyDescent="0.25">
      <c r="A633" s="102"/>
      <c r="B633" s="103"/>
      <c r="C633" s="27">
        <v>2016</v>
      </c>
      <c r="D633" s="7">
        <f>SUM(E633:H633)</f>
        <v>850.8</v>
      </c>
      <c r="E633" s="63">
        <v>0</v>
      </c>
      <c r="F633" s="63">
        <v>0</v>
      </c>
      <c r="G633" s="62">
        <v>850.8</v>
      </c>
      <c r="H633" s="63">
        <v>0</v>
      </c>
      <c r="I633" s="13"/>
    </row>
    <row r="634" spans="1:9" x14ac:dyDescent="0.25">
      <c r="A634" s="102"/>
      <c r="B634" s="103"/>
      <c r="C634" s="27">
        <v>2017</v>
      </c>
      <c r="D634" s="7">
        <f t="shared" ref="D634:D639" si="318">SUM(E634:H634)</f>
        <v>599.70000000000005</v>
      </c>
      <c r="E634" s="63">
        <v>0</v>
      </c>
      <c r="F634" s="63">
        <v>0</v>
      </c>
      <c r="G634" s="62">
        <v>599.70000000000005</v>
      </c>
      <c r="H634" s="63">
        <v>0</v>
      </c>
      <c r="I634" s="13"/>
    </row>
    <row r="635" spans="1:9" x14ac:dyDescent="0.25">
      <c r="A635" s="102"/>
      <c r="B635" s="103"/>
      <c r="C635" s="27">
        <v>2018</v>
      </c>
      <c r="D635" s="7">
        <f t="shared" si="318"/>
        <v>205.6</v>
      </c>
      <c r="E635" s="63">
        <v>0</v>
      </c>
      <c r="F635" s="63">
        <v>0</v>
      </c>
      <c r="G635" s="62">
        <v>205.6</v>
      </c>
      <c r="H635" s="63">
        <v>0</v>
      </c>
      <c r="I635" s="13"/>
    </row>
    <row r="636" spans="1:9" x14ac:dyDescent="0.25">
      <c r="A636" s="102"/>
      <c r="B636" s="103"/>
      <c r="C636" s="27">
        <v>2019</v>
      </c>
      <c r="D636" s="7">
        <f t="shared" si="318"/>
        <v>145.69999999999999</v>
      </c>
      <c r="E636" s="63">
        <v>0</v>
      </c>
      <c r="F636" s="63">
        <v>0</v>
      </c>
      <c r="G636" s="62">
        <v>145.69999999999999</v>
      </c>
      <c r="H636" s="63">
        <v>0</v>
      </c>
      <c r="I636" s="13"/>
    </row>
    <row r="637" spans="1:9" x14ac:dyDescent="0.25">
      <c r="A637" s="102"/>
      <c r="B637" s="103"/>
      <c r="C637" s="27">
        <v>2020</v>
      </c>
      <c r="D637" s="7">
        <f t="shared" si="318"/>
        <v>208.4</v>
      </c>
      <c r="E637" s="63">
        <v>0</v>
      </c>
      <c r="F637" s="63">
        <v>0</v>
      </c>
      <c r="G637" s="62">
        <v>208.4</v>
      </c>
      <c r="H637" s="63">
        <v>0</v>
      </c>
      <c r="I637" s="13"/>
    </row>
    <row r="638" spans="1:9" x14ac:dyDescent="0.25">
      <c r="A638" s="102"/>
      <c r="B638" s="103"/>
      <c r="C638" s="27">
        <v>2021</v>
      </c>
      <c r="D638" s="7">
        <f t="shared" si="318"/>
        <v>668.1</v>
      </c>
      <c r="E638" s="63">
        <v>0</v>
      </c>
      <c r="F638" s="63">
        <v>0</v>
      </c>
      <c r="G638" s="63">
        <v>668.1</v>
      </c>
      <c r="H638" s="63">
        <v>0</v>
      </c>
      <c r="I638" s="13"/>
    </row>
    <row r="639" spans="1:9" x14ac:dyDescent="0.25">
      <c r="A639" s="102"/>
      <c r="B639" s="103"/>
      <c r="C639" s="36">
        <v>2022</v>
      </c>
      <c r="D639" s="5">
        <f t="shared" si="318"/>
        <v>75.8</v>
      </c>
      <c r="E639" s="63">
        <v>0</v>
      </c>
      <c r="F639" s="63">
        <v>0</v>
      </c>
      <c r="G639" s="63">
        <v>75.8</v>
      </c>
      <c r="H639" s="63">
        <v>0</v>
      </c>
      <c r="I639" s="13"/>
    </row>
    <row r="640" spans="1:9" x14ac:dyDescent="0.25">
      <c r="A640" s="102"/>
      <c r="B640" s="103"/>
      <c r="C640" s="77">
        <v>2023</v>
      </c>
      <c r="D640" s="5">
        <f t="shared" ref="D640" si="319">SUM(E640:H640)</f>
        <v>0</v>
      </c>
      <c r="E640" s="63">
        <v>0</v>
      </c>
      <c r="F640" s="63">
        <v>0</v>
      </c>
      <c r="G640" s="63">
        <v>0</v>
      </c>
      <c r="H640" s="63">
        <v>0</v>
      </c>
      <c r="I640" s="13"/>
    </row>
    <row r="641" spans="1:9" x14ac:dyDescent="0.25">
      <c r="A641" s="102"/>
      <c r="B641" s="103"/>
      <c r="C641" s="77">
        <v>2024</v>
      </c>
      <c r="D641" s="5">
        <f t="shared" ref="D641:D643" si="320">SUM(E641:H641)</f>
        <v>0</v>
      </c>
      <c r="E641" s="63">
        <v>0</v>
      </c>
      <c r="F641" s="63">
        <v>0</v>
      </c>
      <c r="G641" s="63">
        <v>0</v>
      </c>
      <c r="H641" s="63">
        <v>0</v>
      </c>
      <c r="I641" s="13"/>
    </row>
    <row r="642" spans="1:9" x14ac:dyDescent="0.25">
      <c r="A642" s="102"/>
      <c r="B642" s="103"/>
      <c r="C642" s="89">
        <v>2025</v>
      </c>
      <c r="D642" s="5">
        <f t="shared" ref="D642" si="321">SUM(E642:H642)</f>
        <v>0</v>
      </c>
      <c r="E642" s="63">
        <v>0</v>
      </c>
      <c r="F642" s="63">
        <v>0</v>
      </c>
      <c r="G642" s="63">
        <v>0</v>
      </c>
      <c r="H642" s="63">
        <v>0</v>
      </c>
      <c r="I642" s="13"/>
    </row>
    <row r="643" spans="1:9" x14ac:dyDescent="0.25">
      <c r="A643" s="102"/>
      <c r="B643" s="103"/>
      <c r="C643" s="77">
        <v>2026</v>
      </c>
      <c r="D643" s="5">
        <f t="shared" si="320"/>
        <v>0</v>
      </c>
      <c r="E643" s="63">
        <v>0</v>
      </c>
      <c r="F643" s="63">
        <v>0</v>
      </c>
      <c r="G643" s="63">
        <v>0</v>
      </c>
      <c r="H643" s="63">
        <v>0</v>
      </c>
      <c r="I643" s="13"/>
    </row>
    <row r="644" spans="1:9" x14ac:dyDescent="0.25">
      <c r="A644" s="102" t="s">
        <v>93</v>
      </c>
      <c r="B644" s="103" t="s">
        <v>74</v>
      </c>
      <c r="C644" s="29" t="s">
        <v>160</v>
      </c>
      <c r="D644" s="14">
        <f>SUM(D645:D655)</f>
        <v>40.599999999999994</v>
      </c>
      <c r="E644" s="61">
        <f t="shared" ref="E644:H644" si="322">SUM(E645:E655)</f>
        <v>0</v>
      </c>
      <c r="F644" s="61">
        <f t="shared" si="322"/>
        <v>0</v>
      </c>
      <c r="G644" s="61">
        <f>SUM(G645:G655)</f>
        <v>40.599999999999994</v>
      </c>
      <c r="H644" s="61">
        <f t="shared" si="322"/>
        <v>0</v>
      </c>
      <c r="I644" s="13"/>
    </row>
    <row r="645" spans="1:9" x14ac:dyDescent="0.25">
      <c r="A645" s="102"/>
      <c r="B645" s="103"/>
      <c r="C645" s="27">
        <v>2016</v>
      </c>
      <c r="D645" s="5">
        <f>SUM(E645:H645)</f>
        <v>7</v>
      </c>
      <c r="E645" s="63">
        <v>0</v>
      </c>
      <c r="F645" s="63">
        <v>0</v>
      </c>
      <c r="G645" s="63">
        <v>7</v>
      </c>
      <c r="H645" s="63">
        <v>0</v>
      </c>
      <c r="I645" s="13"/>
    </row>
    <row r="646" spans="1:9" x14ac:dyDescent="0.25">
      <c r="A646" s="102"/>
      <c r="B646" s="103"/>
      <c r="C646" s="27">
        <v>2017</v>
      </c>
      <c r="D646" s="5">
        <f t="shared" ref="D646:D651" si="323">SUM(E646:H646)</f>
        <v>6.7</v>
      </c>
      <c r="E646" s="63">
        <v>0</v>
      </c>
      <c r="F646" s="63">
        <v>0</v>
      </c>
      <c r="G646" s="63">
        <v>6.7</v>
      </c>
      <c r="H646" s="63">
        <v>0</v>
      </c>
      <c r="I646" s="13"/>
    </row>
    <row r="647" spans="1:9" x14ac:dyDescent="0.25">
      <c r="A647" s="102"/>
      <c r="B647" s="103"/>
      <c r="C647" s="27">
        <v>2018</v>
      </c>
      <c r="D647" s="5">
        <f t="shared" si="323"/>
        <v>6.6</v>
      </c>
      <c r="E647" s="63">
        <v>0</v>
      </c>
      <c r="F647" s="63">
        <v>0</v>
      </c>
      <c r="G647" s="63">
        <v>6.6</v>
      </c>
      <c r="H647" s="63">
        <v>0</v>
      </c>
      <c r="I647" s="13"/>
    </row>
    <row r="648" spans="1:9" x14ac:dyDescent="0.25">
      <c r="A648" s="102"/>
      <c r="B648" s="103"/>
      <c r="C648" s="27">
        <v>2019</v>
      </c>
      <c r="D648" s="5">
        <f t="shared" si="323"/>
        <v>6.4</v>
      </c>
      <c r="E648" s="63">
        <v>0</v>
      </c>
      <c r="F648" s="63">
        <v>0</v>
      </c>
      <c r="G648" s="63">
        <v>6.4</v>
      </c>
      <c r="H648" s="63">
        <v>0</v>
      </c>
      <c r="I648" s="13"/>
    </row>
    <row r="649" spans="1:9" x14ac:dyDescent="0.25">
      <c r="A649" s="102"/>
      <c r="B649" s="103"/>
      <c r="C649" s="27">
        <v>2020</v>
      </c>
      <c r="D649" s="5">
        <f t="shared" si="323"/>
        <v>0</v>
      </c>
      <c r="E649" s="63">
        <v>0</v>
      </c>
      <c r="F649" s="63">
        <v>0</v>
      </c>
      <c r="G649" s="63">
        <v>0</v>
      </c>
      <c r="H649" s="63">
        <v>0</v>
      </c>
      <c r="I649" s="13"/>
    </row>
    <row r="650" spans="1:9" x14ac:dyDescent="0.25">
      <c r="A650" s="102"/>
      <c r="B650" s="103"/>
      <c r="C650" s="27">
        <v>2021</v>
      </c>
      <c r="D650" s="5">
        <f t="shared" si="323"/>
        <v>7</v>
      </c>
      <c r="E650" s="63">
        <v>0</v>
      </c>
      <c r="F650" s="63">
        <v>0</v>
      </c>
      <c r="G650" s="63">
        <v>7</v>
      </c>
      <c r="H650" s="63">
        <v>0</v>
      </c>
      <c r="I650" s="13"/>
    </row>
    <row r="651" spans="1:9" x14ac:dyDescent="0.25">
      <c r="A651" s="102"/>
      <c r="B651" s="103"/>
      <c r="C651" s="36">
        <v>2022</v>
      </c>
      <c r="D651" s="5">
        <f t="shared" si="323"/>
        <v>6.9</v>
      </c>
      <c r="E651" s="63">
        <v>0</v>
      </c>
      <c r="F651" s="63">
        <v>0</v>
      </c>
      <c r="G651" s="63">
        <v>6.9</v>
      </c>
      <c r="H651" s="63">
        <v>0</v>
      </c>
      <c r="I651" s="13"/>
    </row>
    <row r="652" spans="1:9" x14ac:dyDescent="0.25">
      <c r="A652" s="102"/>
      <c r="B652" s="103"/>
      <c r="C652" s="77">
        <v>2023</v>
      </c>
      <c r="D652" s="5">
        <f t="shared" ref="D652" si="324">SUM(E652:H652)</f>
        <v>0</v>
      </c>
      <c r="E652" s="63">
        <v>0</v>
      </c>
      <c r="F652" s="63">
        <v>0</v>
      </c>
      <c r="G652" s="63">
        <v>0</v>
      </c>
      <c r="H652" s="63">
        <v>0</v>
      </c>
      <c r="I652" s="13"/>
    </row>
    <row r="653" spans="1:9" x14ac:dyDescent="0.25">
      <c r="A653" s="102"/>
      <c r="B653" s="103"/>
      <c r="C653" s="77">
        <v>2024</v>
      </c>
      <c r="D653" s="5">
        <f t="shared" ref="D653:D655" si="325">SUM(E653:H653)</f>
        <v>0</v>
      </c>
      <c r="E653" s="63">
        <v>0</v>
      </c>
      <c r="F653" s="63">
        <v>0</v>
      </c>
      <c r="G653" s="63">
        <v>0</v>
      </c>
      <c r="H653" s="63">
        <v>0</v>
      </c>
      <c r="I653" s="13"/>
    </row>
    <row r="654" spans="1:9" x14ac:dyDescent="0.25">
      <c r="A654" s="102"/>
      <c r="B654" s="103"/>
      <c r="C654" s="89">
        <v>2025</v>
      </c>
      <c r="D654" s="5">
        <f t="shared" ref="D654" si="326">SUM(E654:H654)</f>
        <v>0</v>
      </c>
      <c r="E654" s="63">
        <v>0</v>
      </c>
      <c r="F654" s="63">
        <v>0</v>
      </c>
      <c r="G654" s="63">
        <v>0</v>
      </c>
      <c r="H654" s="63">
        <v>0</v>
      </c>
      <c r="I654" s="13"/>
    </row>
    <row r="655" spans="1:9" x14ac:dyDescent="0.25">
      <c r="A655" s="102"/>
      <c r="B655" s="103"/>
      <c r="C655" s="77">
        <v>2026</v>
      </c>
      <c r="D655" s="5">
        <f t="shared" si="325"/>
        <v>0</v>
      </c>
      <c r="E655" s="63">
        <v>0</v>
      </c>
      <c r="F655" s="63">
        <v>0</v>
      </c>
      <c r="G655" s="63">
        <v>0</v>
      </c>
      <c r="H655" s="63">
        <v>0</v>
      </c>
      <c r="I655" s="13"/>
    </row>
    <row r="656" spans="1:9" x14ac:dyDescent="0.25">
      <c r="A656" s="102" t="s">
        <v>94</v>
      </c>
      <c r="B656" s="103" t="s">
        <v>78</v>
      </c>
      <c r="C656" s="29" t="s">
        <v>160</v>
      </c>
      <c r="D656" s="10">
        <f>SUM(D657:D667)</f>
        <v>3410.3</v>
      </c>
      <c r="E656" s="61">
        <f t="shared" ref="E656:H656" si="327">SUM(E657:E667)</f>
        <v>0</v>
      </c>
      <c r="F656" s="61">
        <f t="shared" si="327"/>
        <v>0</v>
      </c>
      <c r="G656" s="60">
        <f t="shared" si="327"/>
        <v>3410.3</v>
      </c>
      <c r="H656" s="61">
        <f t="shared" si="327"/>
        <v>0</v>
      </c>
      <c r="I656" s="13"/>
    </row>
    <row r="657" spans="1:12" x14ac:dyDescent="0.25">
      <c r="A657" s="102"/>
      <c r="B657" s="103"/>
      <c r="C657" s="27">
        <v>2016</v>
      </c>
      <c r="D657" s="7">
        <f>SUM(E657:H657)</f>
        <v>219.2</v>
      </c>
      <c r="E657" s="63">
        <v>0</v>
      </c>
      <c r="F657" s="63">
        <v>0</v>
      </c>
      <c r="G657" s="62">
        <v>219.2</v>
      </c>
      <c r="H657" s="63">
        <v>0</v>
      </c>
      <c r="I657" s="13"/>
    </row>
    <row r="658" spans="1:12" x14ac:dyDescent="0.25">
      <c r="A658" s="102"/>
      <c r="B658" s="103"/>
      <c r="C658" s="27">
        <v>2017</v>
      </c>
      <c r="D658" s="7">
        <f t="shared" ref="D658:D663" si="328">SUM(E658:H658)</f>
        <v>1104.4000000000001</v>
      </c>
      <c r="E658" s="63">
        <v>0</v>
      </c>
      <c r="F658" s="63">
        <v>0</v>
      </c>
      <c r="G658" s="62">
        <v>1104.4000000000001</v>
      </c>
      <c r="H658" s="63">
        <v>0</v>
      </c>
      <c r="I658" s="13"/>
    </row>
    <row r="659" spans="1:12" x14ac:dyDescent="0.25">
      <c r="A659" s="102"/>
      <c r="B659" s="103"/>
      <c r="C659" s="27">
        <v>2018</v>
      </c>
      <c r="D659" s="7">
        <f t="shared" si="328"/>
        <v>1027</v>
      </c>
      <c r="E659" s="63">
        <v>0</v>
      </c>
      <c r="F659" s="63">
        <v>0</v>
      </c>
      <c r="G659" s="62">
        <v>1027</v>
      </c>
      <c r="H659" s="63">
        <v>0</v>
      </c>
      <c r="I659" s="13"/>
    </row>
    <row r="660" spans="1:12" x14ac:dyDescent="0.25">
      <c r="A660" s="102"/>
      <c r="B660" s="103"/>
      <c r="C660" s="27">
        <v>2019</v>
      </c>
      <c r="D660" s="7">
        <f t="shared" si="328"/>
        <v>302.39999999999998</v>
      </c>
      <c r="E660" s="63">
        <v>0</v>
      </c>
      <c r="F660" s="63">
        <v>0</v>
      </c>
      <c r="G660" s="62">
        <v>302.39999999999998</v>
      </c>
      <c r="H660" s="63">
        <v>0</v>
      </c>
      <c r="I660" s="13"/>
    </row>
    <row r="661" spans="1:12" x14ac:dyDescent="0.25">
      <c r="A661" s="102"/>
      <c r="B661" s="103"/>
      <c r="C661" s="27">
        <v>2020</v>
      </c>
      <c r="D661" s="7">
        <f t="shared" si="328"/>
        <v>200.5</v>
      </c>
      <c r="E661" s="63">
        <v>0</v>
      </c>
      <c r="F661" s="63">
        <v>0</v>
      </c>
      <c r="G661" s="62">
        <v>200.5</v>
      </c>
      <c r="H661" s="63">
        <v>0</v>
      </c>
      <c r="I661" s="13"/>
    </row>
    <row r="662" spans="1:12" x14ac:dyDescent="0.25">
      <c r="A662" s="102"/>
      <c r="B662" s="103"/>
      <c r="C662" s="27">
        <v>2021</v>
      </c>
      <c r="D662" s="7">
        <f t="shared" si="328"/>
        <v>279.60000000000002</v>
      </c>
      <c r="E662" s="63">
        <v>0</v>
      </c>
      <c r="F662" s="63">
        <v>0</v>
      </c>
      <c r="G662" s="63">
        <v>279.60000000000002</v>
      </c>
      <c r="H662" s="63">
        <v>0</v>
      </c>
      <c r="I662" s="13"/>
    </row>
    <row r="663" spans="1:12" x14ac:dyDescent="0.25">
      <c r="A663" s="102"/>
      <c r="B663" s="103"/>
      <c r="C663" s="36">
        <v>2022</v>
      </c>
      <c r="D663" s="5">
        <f t="shared" si="328"/>
        <v>277.2</v>
      </c>
      <c r="E663" s="63">
        <v>0</v>
      </c>
      <c r="F663" s="63">
        <v>0</v>
      </c>
      <c r="G663" s="63">
        <v>277.2</v>
      </c>
      <c r="H663" s="63">
        <v>0</v>
      </c>
      <c r="I663" s="13"/>
    </row>
    <row r="664" spans="1:12" x14ac:dyDescent="0.25">
      <c r="A664" s="102"/>
      <c r="B664" s="103"/>
      <c r="C664" s="77">
        <v>2023</v>
      </c>
      <c r="D664" s="5">
        <f t="shared" ref="D664" si="329">SUM(E664:H664)</f>
        <v>0</v>
      </c>
      <c r="E664" s="63">
        <v>0</v>
      </c>
      <c r="F664" s="63">
        <v>0</v>
      </c>
      <c r="G664" s="63">
        <v>0</v>
      </c>
      <c r="H664" s="63">
        <v>0</v>
      </c>
      <c r="I664" s="13"/>
    </row>
    <row r="665" spans="1:12" x14ac:dyDescent="0.25">
      <c r="A665" s="102"/>
      <c r="B665" s="103"/>
      <c r="C665" s="77">
        <v>2024</v>
      </c>
      <c r="D665" s="5">
        <f t="shared" ref="D665:D667" si="330">SUM(E665:H665)</f>
        <v>0</v>
      </c>
      <c r="E665" s="63">
        <v>0</v>
      </c>
      <c r="F665" s="63">
        <v>0</v>
      </c>
      <c r="G665" s="63">
        <v>0</v>
      </c>
      <c r="H665" s="63"/>
      <c r="I665" s="13"/>
    </row>
    <row r="666" spans="1:12" x14ac:dyDescent="0.25">
      <c r="A666" s="102"/>
      <c r="B666" s="103"/>
      <c r="C666" s="89">
        <v>2025</v>
      </c>
      <c r="D666" s="5">
        <f t="shared" ref="D666" si="331">SUM(E666:H666)</f>
        <v>0</v>
      </c>
      <c r="E666" s="63">
        <v>0</v>
      </c>
      <c r="F666" s="63">
        <v>0</v>
      </c>
      <c r="G666" s="63">
        <v>0</v>
      </c>
      <c r="H666" s="63">
        <v>0</v>
      </c>
      <c r="I666" s="13"/>
    </row>
    <row r="667" spans="1:12" x14ac:dyDescent="0.25">
      <c r="A667" s="102"/>
      <c r="B667" s="103"/>
      <c r="C667" s="77">
        <v>2026</v>
      </c>
      <c r="D667" s="5">
        <f t="shared" si="330"/>
        <v>0</v>
      </c>
      <c r="E667" s="63">
        <v>0</v>
      </c>
      <c r="F667" s="63">
        <v>0</v>
      </c>
      <c r="G667" s="63">
        <v>0</v>
      </c>
      <c r="H667" s="63">
        <v>0</v>
      </c>
      <c r="I667" s="13"/>
    </row>
    <row r="668" spans="1:12" x14ac:dyDescent="0.25">
      <c r="A668" s="98" t="s">
        <v>95</v>
      </c>
      <c r="B668" s="99" t="s">
        <v>96</v>
      </c>
      <c r="C668" s="55" t="s">
        <v>160</v>
      </c>
      <c r="D668" s="40">
        <f>SUM(D669:D679)</f>
        <v>11816.800000000003</v>
      </c>
      <c r="E668" s="41">
        <f t="shared" ref="E668:H668" si="332">SUM(E669:E679)</f>
        <v>0</v>
      </c>
      <c r="F668" s="41">
        <f t="shared" si="332"/>
        <v>0</v>
      </c>
      <c r="G668" s="40">
        <f t="shared" si="332"/>
        <v>11816.800000000003</v>
      </c>
      <c r="H668" s="41">
        <f t="shared" si="332"/>
        <v>0</v>
      </c>
      <c r="I668" s="100" t="s">
        <v>120</v>
      </c>
      <c r="K668" s="49">
        <f>D680+D692+D704</f>
        <v>11816.800000000001</v>
      </c>
      <c r="L668" s="49">
        <f>D668-9577.4</f>
        <v>2239.4000000000033</v>
      </c>
    </row>
    <row r="669" spans="1:12" x14ac:dyDescent="0.25">
      <c r="A669" s="98"/>
      <c r="B669" s="99"/>
      <c r="C669" s="55">
        <v>2016</v>
      </c>
      <c r="D669" s="40">
        <f>SUM(E669:H669)</f>
        <v>2131.8000000000002</v>
      </c>
      <c r="E669" s="41">
        <f t="shared" ref="E669:H676" si="333">E681+E693+E705</f>
        <v>0</v>
      </c>
      <c r="F669" s="41">
        <f t="shared" si="333"/>
        <v>0</v>
      </c>
      <c r="G669" s="40">
        <f t="shared" si="333"/>
        <v>2131.8000000000002</v>
      </c>
      <c r="H669" s="41">
        <f t="shared" si="333"/>
        <v>0</v>
      </c>
      <c r="I669" s="101"/>
    </row>
    <row r="670" spans="1:12" x14ac:dyDescent="0.25">
      <c r="A670" s="98"/>
      <c r="B670" s="99"/>
      <c r="C670" s="55">
        <v>2017</v>
      </c>
      <c r="D670" s="40">
        <f t="shared" ref="D670:D675" si="334">SUM(E670:H670)</f>
        <v>2995.5</v>
      </c>
      <c r="E670" s="41">
        <f t="shared" si="333"/>
        <v>0</v>
      </c>
      <c r="F670" s="41">
        <f t="shared" si="333"/>
        <v>0</v>
      </c>
      <c r="G670" s="40">
        <f t="shared" si="333"/>
        <v>2995.5</v>
      </c>
      <c r="H670" s="41">
        <f t="shared" si="333"/>
        <v>0</v>
      </c>
      <c r="I670" s="101"/>
    </row>
    <row r="671" spans="1:12" x14ac:dyDescent="0.25">
      <c r="A671" s="98"/>
      <c r="B671" s="99"/>
      <c r="C671" s="55">
        <v>2018</v>
      </c>
      <c r="D671" s="40">
        <f t="shared" si="334"/>
        <v>2278.5</v>
      </c>
      <c r="E671" s="41">
        <f t="shared" si="333"/>
        <v>0</v>
      </c>
      <c r="F671" s="41">
        <f t="shared" si="333"/>
        <v>0</v>
      </c>
      <c r="G671" s="40">
        <f t="shared" si="333"/>
        <v>2278.5</v>
      </c>
      <c r="H671" s="41">
        <f t="shared" si="333"/>
        <v>0</v>
      </c>
      <c r="I671" s="101"/>
    </row>
    <row r="672" spans="1:12" x14ac:dyDescent="0.25">
      <c r="A672" s="98"/>
      <c r="B672" s="99"/>
      <c r="C672" s="55">
        <v>2019</v>
      </c>
      <c r="D672" s="40">
        <f t="shared" si="334"/>
        <v>1133.9000000000001</v>
      </c>
      <c r="E672" s="41">
        <f t="shared" si="333"/>
        <v>0</v>
      </c>
      <c r="F672" s="41">
        <f t="shared" si="333"/>
        <v>0</v>
      </c>
      <c r="G672" s="40">
        <f t="shared" si="333"/>
        <v>1133.9000000000001</v>
      </c>
      <c r="H672" s="41">
        <f t="shared" si="333"/>
        <v>0</v>
      </c>
      <c r="I672" s="101"/>
    </row>
    <row r="673" spans="1:9" x14ac:dyDescent="0.25">
      <c r="A673" s="98"/>
      <c r="B673" s="99"/>
      <c r="C673" s="55">
        <v>2020</v>
      </c>
      <c r="D673" s="40">
        <f t="shared" si="334"/>
        <v>1037.7</v>
      </c>
      <c r="E673" s="41">
        <f t="shared" si="333"/>
        <v>0</v>
      </c>
      <c r="F673" s="41">
        <f t="shared" si="333"/>
        <v>0</v>
      </c>
      <c r="G673" s="40">
        <f t="shared" si="333"/>
        <v>1037.7</v>
      </c>
      <c r="H673" s="41">
        <f t="shared" si="333"/>
        <v>0</v>
      </c>
      <c r="I673" s="101"/>
    </row>
    <row r="674" spans="1:9" x14ac:dyDescent="0.25">
      <c r="A674" s="98"/>
      <c r="B674" s="99"/>
      <c r="C674" s="55">
        <v>2021</v>
      </c>
      <c r="D674" s="40">
        <f t="shared" si="334"/>
        <v>1225.7</v>
      </c>
      <c r="E674" s="41">
        <f t="shared" si="333"/>
        <v>0</v>
      </c>
      <c r="F674" s="41">
        <f t="shared" si="333"/>
        <v>0</v>
      </c>
      <c r="G674" s="40">
        <f t="shared" si="333"/>
        <v>1225.7</v>
      </c>
      <c r="H674" s="41">
        <f t="shared" si="333"/>
        <v>0</v>
      </c>
      <c r="I674" s="101"/>
    </row>
    <row r="675" spans="1:9" x14ac:dyDescent="0.25">
      <c r="A675" s="98"/>
      <c r="B675" s="99"/>
      <c r="C675" s="55">
        <v>2022</v>
      </c>
      <c r="D675" s="40">
        <f t="shared" si="334"/>
        <v>1013.7</v>
      </c>
      <c r="E675" s="41">
        <f t="shared" si="333"/>
        <v>0</v>
      </c>
      <c r="F675" s="41">
        <f t="shared" si="333"/>
        <v>0</v>
      </c>
      <c r="G675" s="40">
        <f t="shared" si="333"/>
        <v>1013.7</v>
      </c>
      <c r="H675" s="41">
        <f t="shared" si="333"/>
        <v>0</v>
      </c>
      <c r="I675" s="101"/>
    </row>
    <row r="676" spans="1:9" x14ac:dyDescent="0.25">
      <c r="A676" s="98"/>
      <c r="B676" s="99"/>
      <c r="C676" s="79">
        <v>2023</v>
      </c>
      <c r="D676" s="41">
        <f>SUM(E676:H676)</f>
        <v>0</v>
      </c>
      <c r="E676" s="41">
        <f t="shared" si="333"/>
        <v>0</v>
      </c>
      <c r="F676" s="41">
        <f t="shared" si="333"/>
        <v>0</v>
      </c>
      <c r="G676" s="41">
        <f t="shared" si="333"/>
        <v>0</v>
      </c>
      <c r="H676" s="41">
        <f t="shared" si="333"/>
        <v>0</v>
      </c>
      <c r="I676" s="101"/>
    </row>
    <row r="677" spans="1:9" x14ac:dyDescent="0.25">
      <c r="A677" s="98"/>
      <c r="B677" s="99"/>
      <c r="C677" s="79">
        <v>2024</v>
      </c>
      <c r="D677" s="41">
        <f t="shared" ref="D677:D679" si="335">SUM(E677:H677)</f>
        <v>0</v>
      </c>
      <c r="E677" s="41">
        <f t="shared" ref="E677:H677" si="336">E689+E701+E713</f>
        <v>0</v>
      </c>
      <c r="F677" s="41">
        <f t="shared" si="336"/>
        <v>0</v>
      </c>
      <c r="G677" s="41">
        <f t="shared" si="336"/>
        <v>0</v>
      </c>
      <c r="H677" s="41">
        <f t="shared" si="336"/>
        <v>0</v>
      </c>
      <c r="I677" s="101"/>
    </row>
    <row r="678" spans="1:9" x14ac:dyDescent="0.25">
      <c r="A678" s="98"/>
      <c r="B678" s="99"/>
      <c r="C678" s="87">
        <v>2025</v>
      </c>
      <c r="D678" s="41">
        <f t="shared" ref="D678" si="337">SUM(E678:H678)</f>
        <v>0</v>
      </c>
      <c r="E678" s="41">
        <f t="shared" ref="E678:H679" si="338">E690+E702+E714</f>
        <v>0</v>
      </c>
      <c r="F678" s="41">
        <f t="shared" si="338"/>
        <v>0</v>
      </c>
      <c r="G678" s="41">
        <f t="shared" si="338"/>
        <v>0</v>
      </c>
      <c r="H678" s="41">
        <f t="shared" si="338"/>
        <v>0</v>
      </c>
      <c r="I678" s="101"/>
    </row>
    <row r="679" spans="1:9" x14ac:dyDescent="0.25">
      <c r="A679" s="98"/>
      <c r="B679" s="99"/>
      <c r="C679" s="79">
        <v>2026</v>
      </c>
      <c r="D679" s="41">
        <f t="shared" si="335"/>
        <v>0</v>
      </c>
      <c r="E679" s="41">
        <f t="shared" si="338"/>
        <v>0</v>
      </c>
      <c r="F679" s="41">
        <f t="shared" si="338"/>
        <v>0</v>
      </c>
      <c r="G679" s="41">
        <f t="shared" si="338"/>
        <v>0</v>
      </c>
      <c r="H679" s="41">
        <f t="shared" si="338"/>
        <v>0</v>
      </c>
      <c r="I679" s="101"/>
    </row>
    <row r="680" spans="1:9" x14ac:dyDescent="0.25">
      <c r="A680" s="102" t="s">
        <v>97</v>
      </c>
      <c r="B680" s="103" t="s">
        <v>72</v>
      </c>
      <c r="C680" s="29" t="s">
        <v>160</v>
      </c>
      <c r="D680" s="6">
        <f>SUM(D681:D691)</f>
        <v>3395.3</v>
      </c>
      <c r="E680" s="61">
        <f t="shared" ref="E680:H680" si="339">SUM(E681:E691)</f>
        <v>0</v>
      </c>
      <c r="F680" s="61">
        <f t="shared" si="339"/>
        <v>0</v>
      </c>
      <c r="G680" s="60">
        <f t="shared" si="339"/>
        <v>3395.3</v>
      </c>
      <c r="H680" s="61">
        <f t="shared" si="339"/>
        <v>0</v>
      </c>
      <c r="I680" s="13"/>
    </row>
    <row r="681" spans="1:9" x14ac:dyDescent="0.25">
      <c r="A681" s="102"/>
      <c r="B681" s="103"/>
      <c r="C681" s="27">
        <v>2016</v>
      </c>
      <c r="D681" s="7">
        <f>SUM(E681:H681)</f>
        <v>1067</v>
      </c>
      <c r="E681" s="63">
        <v>0</v>
      </c>
      <c r="F681" s="63">
        <v>0</v>
      </c>
      <c r="G681" s="62">
        <v>1067</v>
      </c>
      <c r="H681" s="63">
        <v>0</v>
      </c>
      <c r="I681" s="13"/>
    </row>
    <row r="682" spans="1:9" x14ac:dyDescent="0.25">
      <c r="A682" s="102"/>
      <c r="B682" s="103"/>
      <c r="C682" s="27">
        <v>2017</v>
      </c>
      <c r="D682" s="7">
        <f t="shared" ref="D682:D687" si="340">SUM(E682:H682)</f>
        <v>664.5</v>
      </c>
      <c r="E682" s="63">
        <v>0</v>
      </c>
      <c r="F682" s="63">
        <v>0</v>
      </c>
      <c r="G682" s="62">
        <v>664.5</v>
      </c>
      <c r="H682" s="63">
        <v>0</v>
      </c>
      <c r="I682" s="13"/>
    </row>
    <row r="683" spans="1:9" x14ac:dyDescent="0.25">
      <c r="A683" s="102"/>
      <c r="B683" s="103"/>
      <c r="C683" s="27">
        <v>2018</v>
      </c>
      <c r="D683" s="7">
        <f t="shared" si="340"/>
        <v>722.8</v>
      </c>
      <c r="E683" s="63">
        <v>0</v>
      </c>
      <c r="F683" s="63">
        <v>0</v>
      </c>
      <c r="G683" s="62">
        <v>722.8</v>
      </c>
      <c r="H683" s="63">
        <v>0</v>
      </c>
      <c r="I683" s="13"/>
    </row>
    <row r="684" spans="1:9" x14ac:dyDescent="0.25">
      <c r="A684" s="102"/>
      <c r="B684" s="103"/>
      <c r="C684" s="27">
        <v>2019</v>
      </c>
      <c r="D684" s="7">
        <f t="shared" si="340"/>
        <v>191.9</v>
      </c>
      <c r="E684" s="63">
        <v>0</v>
      </c>
      <c r="F684" s="63">
        <v>0</v>
      </c>
      <c r="G684" s="62">
        <v>191.9</v>
      </c>
      <c r="H684" s="63">
        <v>0</v>
      </c>
      <c r="I684" s="13"/>
    </row>
    <row r="685" spans="1:9" x14ac:dyDescent="0.25">
      <c r="A685" s="102"/>
      <c r="B685" s="103"/>
      <c r="C685" s="27">
        <v>2020</v>
      </c>
      <c r="D685" s="7">
        <f t="shared" si="340"/>
        <v>289.7</v>
      </c>
      <c r="E685" s="63">
        <v>0</v>
      </c>
      <c r="F685" s="63">
        <v>0</v>
      </c>
      <c r="G685" s="62">
        <v>289.7</v>
      </c>
      <c r="H685" s="63">
        <v>0</v>
      </c>
      <c r="I685" s="13"/>
    </row>
    <row r="686" spans="1:9" x14ac:dyDescent="0.25">
      <c r="A686" s="102"/>
      <c r="B686" s="103"/>
      <c r="C686" s="27">
        <v>2021</v>
      </c>
      <c r="D686" s="5">
        <f t="shared" si="340"/>
        <v>371.9</v>
      </c>
      <c r="E686" s="63">
        <v>0</v>
      </c>
      <c r="F686" s="63">
        <v>0</v>
      </c>
      <c r="G686" s="63">
        <v>371.9</v>
      </c>
      <c r="H686" s="63">
        <v>0</v>
      </c>
      <c r="I686" s="13"/>
    </row>
    <row r="687" spans="1:9" x14ac:dyDescent="0.25">
      <c r="A687" s="102"/>
      <c r="B687" s="103"/>
      <c r="C687" s="36">
        <v>2022</v>
      </c>
      <c r="D687" s="5">
        <f t="shared" si="340"/>
        <v>87.5</v>
      </c>
      <c r="E687" s="63">
        <v>0</v>
      </c>
      <c r="F687" s="63">
        <v>0</v>
      </c>
      <c r="G687" s="63">
        <v>87.5</v>
      </c>
      <c r="H687" s="63">
        <v>0</v>
      </c>
      <c r="I687" s="13"/>
    </row>
    <row r="688" spans="1:9" x14ac:dyDescent="0.25">
      <c r="A688" s="102"/>
      <c r="B688" s="103"/>
      <c r="C688" s="77">
        <v>2023</v>
      </c>
      <c r="D688" s="5">
        <f t="shared" ref="D688" si="341">SUM(E688:H688)</f>
        <v>0</v>
      </c>
      <c r="E688" s="63">
        <v>0</v>
      </c>
      <c r="F688" s="63">
        <v>0</v>
      </c>
      <c r="G688" s="63">
        <v>0</v>
      </c>
      <c r="H688" s="63">
        <v>0</v>
      </c>
      <c r="I688" s="13"/>
    </row>
    <row r="689" spans="1:9" x14ac:dyDescent="0.25">
      <c r="A689" s="102"/>
      <c r="B689" s="103"/>
      <c r="C689" s="77">
        <v>2024</v>
      </c>
      <c r="D689" s="5">
        <f t="shared" ref="D689:D691" si="342">SUM(E689:H689)</f>
        <v>0</v>
      </c>
      <c r="E689" s="63">
        <v>0</v>
      </c>
      <c r="F689" s="63">
        <v>0</v>
      </c>
      <c r="G689" s="63">
        <v>0</v>
      </c>
      <c r="H689" s="63">
        <v>0</v>
      </c>
      <c r="I689" s="13"/>
    </row>
    <row r="690" spans="1:9" x14ac:dyDescent="0.25">
      <c r="A690" s="102"/>
      <c r="B690" s="103"/>
      <c r="C690" s="89">
        <v>2025</v>
      </c>
      <c r="D690" s="5">
        <f t="shared" ref="D690" si="343">SUM(E690:H690)</f>
        <v>0</v>
      </c>
      <c r="E690" s="63">
        <v>0</v>
      </c>
      <c r="F690" s="63">
        <v>0</v>
      </c>
      <c r="G690" s="63">
        <v>0</v>
      </c>
      <c r="H690" s="63">
        <v>0</v>
      </c>
      <c r="I690" s="13"/>
    </row>
    <row r="691" spans="1:9" x14ac:dyDescent="0.25">
      <c r="A691" s="102"/>
      <c r="B691" s="103"/>
      <c r="C691" s="77">
        <v>2026</v>
      </c>
      <c r="D691" s="5">
        <f t="shared" si="342"/>
        <v>0</v>
      </c>
      <c r="E691" s="63">
        <v>0</v>
      </c>
      <c r="F691" s="63">
        <v>0</v>
      </c>
      <c r="G691" s="63">
        <v>0</v>
      </c>
      <c r="H691" s="63">
        <v>0</v>
      </c>
      <c r="I691" s="13"/>
    </row>
    <row r="692" spans="1:9" x14ac:dyDescent="0.25">
      <c r="A692" s="102" t="s">
        <v>98</v>
      </c>
      <c r="B692" s="100" t="s">
        <v>74</v>
      </c>
      <c r="C692" s="29" t="s">
        <v>160</v>
      </c>
      <c r="D692" s="6">
        <f>SUM(D693:D703)</f>
        <v>107.4</v>
      </c>
      <c r="E692" s="61">
        <f t="shared" ref="E692:H692" si="344">SUM(E693:E703)</f>
        <v>0</v>
      </c>
      <c r="F692" s="61">
        <f t="shared" si="344"/>
        <v>0</v>
      </c>
      <c r="G692" s="60">
        <f t="shared" si="344"/>
        <v>107.4</v>
      </c>
      <c r="H692" s="61">
        <f t="shared" si="344"/>
        <v>0</v>
      </c>
      <c r="I692" s="13"/>
    </row>
    <row r="693" spans="1:9" x14ac:dyDescent="0.25">
      <c r="A693" s="102"/>
      <c r="B693" s="101"/>
      <c r="C693" s="27">
        <v>2016</v>
      </c>
      <c r="D693" s="7">
        <f>SUM(E693:H693)</f>
        <v>21.3</v>
      </c>
      <c r="E693" s="63">
        <v>0</v>
      </c>
      <c r="F693" s="63">
        <v>0</v>
      </c>
      <c r="G693" s="62">
        <v>21.3</v>
      </c>
      <c r="H693" s="63">
        <v>0</v>
      </c>
      <c r="I693" s="13"/>
    </row>
    <row r="694" spans="1:9" x14ac:dyDescent="0.25">
      <c r="A694" s="102"/>
      <c r="B694" s="101"/>
      <c r="C694" s="27">
        <v>2017</v>
      </c>
      <c r="D694" s="7">
        <f t="shared" ref="D694:D699" si="345">SUM(E694:H694)</f>
        <v>20.2</v>
      </c>
      <c r="E694" s="63">
        <v>0</v>
      </c>
      <c r="F694" s="63">
        <v>0</v>
      </c>
      <c r="G694" s="62">
        <v>20.2</v>
      </c>
      <c r="H694" s="63">
        <v>0</v>
      </c>
      <c r="I694" s="13"/>
    </row>
    <row r="695" spans="1:9" x14ac:dyDescent="0.25">
      <c r="A695" s="102"/>
      <c r="B695" s="101"/>
      <c r="C695" s="27">
        <v>2018</v>
      </c>
      <c r="D695" s="7">
        <f t="shared" si="345"/>
        <v>20.100000000000001</v>
      </c>
      <c r="E695" s="63">
        <v>0</v>
      </c>
      <c r="F695" s="63">
        <v>0</v>
      </c>
      <c r="G695" s="62">
        <v>20.100000000000001</v>
      </c>
      <c r="H695" s="63">
        <v>0</v>
      </c>
      <c r="I695" s="13"/>
    </row>
    <row r="696" spans="1:9" x14ac:dyDescent="0.25">
      <c r="A696" s="102"/>
      <c r="B696" s="101"/>
      <c r="C696" s="27">
        <v>2019</v>
      </c>
      <c r="D696" s="5">
        <f t="shared" si="345"/>
        <v>0</v>
      </c>
      <c r="E696" s="63">
        <v>0</v>
      </c>
      <c r="F696" s="63">
        <v>0</v>
      </c>
      <c r="G696" s="63">
        <v>0</v>
      </c>
      <c r="H696" s="63">
        <v>0</v>
      </c>
      <c r="I696" s="13"/>
    </row>
    <row r="697" spans="1:9" x14ac:dyDescent="0.25">
      <c r="A697" s="102"/>
      <c r="B697" s="101"/>
      <c r="C697" s="27">
        <v>2020</v>
      </c>
      <c r="D697" s="5">
        <f t="shared" si="345"/>
        <v>0</v>
      </c>
      <c r="E697" s="63">
        <v>0</v>
      </c>
      <c r="F697" s="63">
        <v>0</v>
      </c>
      <c r="G697" s="63">
        <v>0</v>
      </c>
      <c r="H697" s="63">
        <v>0</v>
      </c>
      <c r="I697" s="13"/>
    </row>
    <row r="698" spans="1:9" x14ac:dyDescent="0.25">
      <c r="A698" s="102"/>
      <c r="B698" s="101"/>
      <c r="C698" s="27">
        <v>2021</v>
      </c>
      <c r="D698" s="5">
        <f t="shared" si="345"/>
        <v>23.2</v>
      </c>
      <c r="E698" s="63">
        <v>0</v>
      </c>
      <c r="F698" s="63">
        <v>0</v>
      </c>
      <c r="G698" s="63">
        <v>23.2</v>
      </c>
      <c r="H698" s="63">
        <v>0</v>
      </c>
      <c r="I698" s="13"/>
    </row>
    <row r="699" spans="1:9" x14ac:dyDescent="0.25">
      <c r="A699" s="102"/>
      <c r="B699" s="101"/>
      <c r="C699" s="36">
        <v>2022</v>
      </c>
      <c r="D699" s="5">
        <f t="shared" si="345"/>
        <v>22.6</v>
      </c>
      <c r="E699" s="63">
        <v>0</v>
      </c>
      <c r="F699" s="63">
        <v>0</v>
      </c>
      <c r="G699" s="63">
        <v>22.6</v>
      </c>
      <c r="H699" s="63">
        <v>0</v>
      </c>
      <c r="I699" s="13"/>
    </row>
    <row r="700" spans="1:9" x14ac:dyDescent="0.25">
      <c r="A700" s="102"/>
      <c r="B700" s="101"/>
      <c r="C700" s="77">
        <v>2023</v>
      </c>
      <c r="D700" s="5">
        <f t="shared" ref="D700" si="346">SUM(E700:H700)</f>
        <v>0</v>
      </c>
      <c r="E700" s="63">
        <v>0</v>
      </c>
      <c r="F700" s="63">
        <v>0</v>
      </c>
      <c r="G700" s="63">
        <v>0</v>
      </c>
      <c r="H700" s="63">
        <v>0</v>
      </c>
      <c r="I700" s="13"/>
    </row>
    <row r="701" spans="1:9" x14ac:dyDescent="0.25">
      <c r="A701" s="102"/>
      <c r="B701" s="101"/>
      <c r="C701" s="77">
        <v>2024</v>
      </c>
      <c r="D701" s="5">
        <f t="shared" ref="D701:D703" si="347">SUM(E701:H701)</f>
        <v>0</v>
      </c>
      <c r="E701" s="63">
        <v>0</v>
      </c>
      <c r="F701" s="63">
        <v>0</v>
      </c>
      <c r="G701" s="63">
        <v>0</v>
      </c>
      <c r="H701" s="63">
        <v>0</v>
      </c>
      <c r="I701" s="13"/>
    </row>
    <row r="702" spans="1:9" x14ac:dyDescent="0.25">
      <c r="A702" s="102"/>
      <c r="B702" s="101"/>
      <c r="C702" s="89">
        <v>2025</v>
      </c>
      <c r="D702" s="5">
        <f t="shared" ref="D702" si="348">SUM(E702:H702)</f>
        <v>0</v>
      </c>
      <c r="E702" s="63">
        <v>0</v>
      </c>
      <c r="F702" s="63">
        <v>0</v>
      </c>
      <c r="G702" s="63">
        <v>0</v>
      </c>
      <c r="H702" s="63">
        <v>0</v>
      </c>
      <c r="I702" s="13"/>
    </row>
    <row r="703" spans="1:9" x14ac:dyDescent="0.25">
      <c r="A703" s="102"/>
      <c r="B703" s="115"/>
      <c r="C703" s="77">
        <v>2026</v>
      </c>
      <c r="D703" s="5">
        <f t="shared" si="347"/>
        <v>0</v>
      </c>
      <c r="E703" s="63">
        <v>0</v>
      </c>
      <c r="F703" s="63">
        <v>0</v>
      </c>
      <c r="G703" s="63">
        <v>0</v>
      </c>
      <c r="H703" s="63">
        <v>0</v>
      </c>
      <c r="I703" s="13"/>
    </row>
    <row r="704" spans="1:9" x14ac:dyDescent="0.25">
      <c r="A704" s="102" t="s">
        <v>99</v>
      </c>
      <c r="B704" s="103" t="s">
        <v>78</v>
      </c>
      <c r="C704" s="38" t="s">
        <v>160</v>
      </c>
      <c r="D704" s="6">
        <f>SUM(D705:D715)</f>
        <v>8314.1</v>
      </c>
      <c r="E704" s="61">
        <f t="shared" ref="E704:H704" si="349">SUM(E705:E715)</f>
        <v>0</v>
      </c>
      <c r="F704" s="61">
        <f t="shared" si="349"/>
        <v>0</v>
      </c>
      <c r="G704" s="60">
        <f t="shared" si="349"/>
        <v>8314.1</v>
      </c>
      <c r="H704" s="61">
        <f t="shared" si="349"/>
        <v>0</v>
      </c>
      <c r="I704" s="13"/>
    </row>
    <row r="705" spans="1:12" x14ac:dyDescent="0.25">
      <c r="A705" s="102"/>
      <c r="B705" s="103"/>
      <c r="C705" s="27">
        <v>2016</v>
      </c>
      <c r="D705" s="7">
        <f>SUM(E705:H705)</f>
        <v>1043.5</v>
      </c>
      <c r="E705" s="63">
        <v>0</v>
      </c>
      <c r="F705" s="63">
        <v>0</v>
      </c>
      <c r="G705" s="62">
        <v>1043.5</v>
      </c>
      <c r="H705" s="63">
        <v>0</v>
      </c>
      <c r="I705" s="13"/>
    </row>
    <row r="706" spans="1:12" x14ac:dyDescent="0.25">
      <c r="A706" s="102"/>
      <c r="B706" s="103"/>
      <c r="C706" s="27">
        <v>2017</v>
      </c>
      <c r="D706" s="7">
        <f t="shared" ref="D706:D711" si="350">SUM(E706:H706)</f>
        <v>2310.8000000000002</v>
      </c>
      <c r="E706" s="63">
        <v>0</v>
      </c>
      <c r="F706" s="63">
        <v>0</v>
      </c>
      <c r="G706" s="62">
        <v>2310.8000000000002</v>
      </c>
      <c r="H706" s="63">
        <v>0</v>
      </c>
      <c r="I706" s="13"/>
    </row>
    <row r="707" spans="1:12" x14ac:dyDescent="0.25">
      <c r="A707" s="102"/>
      <c r="B707" s="103"/>
      <c r="C707" s="27">
        <v>2018</v>
      </c>
      <c r="D707" s="7">
        <f t="shared" si="350"/>
        <v>1535.6</v>
      </c>
      <c r="E707" s="63">
        <v>0</v>
      </c>
      <c r="F707" s="63">
        <v>0</v>
      </c>
      <c r="G707" s="62">
        <v>1535.6</v>
      </c>
      <c r="H707" s="63">
        <v>0</v>
      </c>
      <c r="I707" s="13"/>
    </row>
    <row r="708" spans="1:12" x14ac:dyDescent="0.25">
      <c r="A708" s="102"/>
      <c r="B708" s="103"/>
      <c r="C708" s="27">
        <v>2019</v>
      </c>
      <c r="D708" s="7">
        <f t="shared" si="350"/>
        <v>942</v>
      </c>
      <c r="E708" s="63">
        <v>0</v>
      </c>
      <c r="F708" s="63">
        <v>0</v>
      </c>
      <c r="G708" s="62">
        <v>942</v>
      </c>
      <c r="H708" s="63">
        <v>0</v>
      </c>
      <c r="I708" s="13"/>
    </row>
    <row r="709" spans="1:12" x14ac:dyDescent="0.25">
      <c r="A709" s="102"/>
      <c r="B709" s="103"/>
      <c r="C709" s="27">
        <v>2020</v>
      </c>
      <c r="D709" s="7">
        <f t="shared" si="350"/>
        <v>748</v>
      </c>
      <c r="E709" s="63">
        <v>0</v>
      </c>
      <c r="F709" s="63">
        <v>0</v>
      </c>
      <c r="G709" s="62">
        <v>748</v>
      </c>
      <c r="H709" s="63">
        <v>0</v>
      </c>
      <c r="I709" s="13"/>
    </row>
    <row r="710" spans="1:12" x14ac:dyDescent="0.25">
      <c r="A710" s="102"/>
      <c r="B710" s="103"/>
      <c r="C710" s="27">
        <v>2021</v>
      </c>
      <c r="D710" s="5">
        <f t="shared" si="350"/>
        <v>830.6</v>
      </c>
      <c r="E710" s="63">
        <v>0</v>
      </c>
      <c r="F710" s="63">
        <v>0</v>
      </c>
      <c r="G710" s="66">
        <v>830.6</v>
      </c>
      <c r="H710" s="63">
        <v>0</v>
      </c>
      <c r="I710" s="13"/>
    </row>
    <row r="711" spans="1:12" x14ac:dyDescent="0.25">
      <c r="A711" s="102"/>
      <c r="B711" s="103"/>
      <c r="C711" s="36">
        <v>2022</v>
      </c>
      <c r="D711" s="5">
        <f t="shared" si="350"/>
        <v>903.6</v>
      </c>
      <c r="E711" s="63">
        <v>0</v>
      </c>
      <c r="F711" s="63">
        <v>0</v>
      </c>
      <c r="G711" s="66">
        <v>903.6</v>
      </c>
      <c r="H711" s="63">
        <v>0</v>
      </c>
      <c r="I711" s="13"/>
    </row>
    <row r="712" spans="1:12" x14ac:dyDescent="0.25">
      <c r="A712" s="102"/>
      <c r="B712" s="103"/>
      <c r="C712" s="77">
        <v>2023</v>
      </c>
      <c r="D712" s="5">
        <f t="shared" ref="D712" si="351">SUM(E712:H712)</f>
        <v>0</v>
      </c>
      <c r="E712" s="63">
        <v>0</v>
      </c>
      <c r="F712" s="63">
        <v>0</v>
      </c>
      <c r="G712" s="66">
        <v>0</v>
      </c>
      <c r="H712" s="63">
        <v>0</v>
      </c>
      <c r="I712" s="13"/>
    </row>
    <row r="713" spans="1:12" x14ac:dyDescent="0.25">
      <c r="A713" s="102"/>
      <c r="B713" s="103"/>
      <c r="C713" s="77">
        <v>2024</v>
      </c>
      <c r="D713" s="5">
        <f t="shared" ref="D713:D715" si="352">SUM(E713:H713)</f>
        <v>0</v>
      </c>
      <c r="E713" s="63">
        <v>0</v>
      </c>
      <c r="F713" s="63">
        <v>0</v>
      </c>
      <c r="G713" s="66">
        <v>0</v>
      </c>
      <c r="H713" s="63">
        <v>0</v>
      </c>
      <c r="I713" s="13"/>
    </row>
    <row r="714" spans="1:12" x14ac:dyDescent="0.25">
      <c r="A714" s="102"/>
      <c r="B714" s="103"/>
      <c r="C714" s="89">
        <v>2025</v>
      </c>
      <c r="D714" s="5">
        <f t="shared" ref="D714" si="353">SUM(E714:H714)</f>
        <v>0</v>
      </c>
      <c r="E714" s="63">
        <v>0</v>
      </c>
      <c r="F714" s="63">
        <v>0</v>
      </c>
      <c r="G714" s="66">
        <v>0</v>
      </c>
      <c r="H714" s="63">
        <v>0</v>
      </c>
      <c r="I714" s="13"/>
    </row>
    <row r="715" spans="1:12" x14ac:dyDescent="0.25">
      <c r="A715" s="102"/>
      <c r="B715" s="103"/>
      <c r="C715" s="77">
        <v>2026</v>
      </c>
      <c r="D715" s="5">
        <f t="shared" si="352"/>
        <v>0</v>
      </c>
      <c r="E715" s="63">
        <v>0</v>
      </c>
      <c r="F715" s="63">
        <v>0</v>
      </c>
      <c r="G715" s="66">
        <v>0</v>
      </c>
      <c r="H715" s="63">
        <v>0</v>
      </c>
      <c r="I715" s="13"/>
    </row>
    <row r="716" spans="1:12" x14ac:dyDescent="0.25">
      <c r="A716" s="98" t="s">
        <v>100</v>
      </c>
      <c r="B716" s="111" t="s">
        <v>101</v>
      </c>
      <c r="C716" s="55" t="s">
        <v>160</v>
      </c>
      <c r="D716" s="40">
        <f>SUM(D717:D727)</f>
        <v>8426.7000000000007</v>
      </c>
      <c r="E716" s="41">
        <f t="shared" ref="E716:G716" si="354">SUM(E717:E727)</f>
        <v>0</v>
      </c>
      <c r="F716" s="41">
        <f t="shared" si="354"/>
        <v>0</v>
      </c>
      <c r="G716" s="40">
        <f t="shared" si="354"/>
        <v>8426.7000000000007</v>
      </c>
      <c r="H716" s="41">
        <f t="shared" ref="H716:H722" si="355">SUM(H717:H727)</f>
        <v>0</v>
      </c>
      <c r="I716" s="100" t="s">
        <v>120</v>
      </c>
      <c r="K716" s="49">
        <f>D728+D740+D752</f>
        <v>8426.6999999999989</v>
      </c>
      <c r="L716" s="49">
        <f>D716-7202.2</f>
        <v>1224.5000000000009</v>
      </c>
    </row>
    <row r="717" spans="1:12" x14ac:dyDescent="0.25">
      <c r="A717" s="98"/>
      <c r="B717" s="112"/>
      <c r="C717" s="55">
        <v>2016</v>
      </c>
      <c r="D717" s="40">
        <f>SUM(E717:H717)</f>
        <v>1759.4</v>
      </c>
      <c r="E717" s="41">
        <f t="shared" ref="E717:G724" si="356">E729+E741+E753</f>
        <v>0</v>
      </c>
      <c r="F717" s="41">
        <f t="shared" si="356"/>
        <v>0</v>
      </c>
      <c r="G717" s="40">
        <f t="shared" si="356"/>
        <v>1759.4</v>
      </c>
      <c r="H717" s="41">
        <f t="shared" si="355"/>
        <v>0</v>
      </c>
      <c r="I717" s="101"/>
    </row>
    <row r="718" spans="1:12" x14ac:dyDescent="0.25">
      <c r="A718" s="98"/>
      <c r="B718" s="112"/>
      <c r="C718" s="55">
        <v>2017</v>
      </c>
      <c r="D718" s="40">
        <f t="shared" ref="D718:D723" si="357">SUM(E718:H718)</f>
        <v>2727.2</v>
      </c>
      <c r="E718" s="41">
        <f t="shared" si="356"/>
        <v>0</v>
      </c>
      <c r="F718" s="41">
        <f t="shared" si="356"/>
        <v>0</v>
      </c>
      <c r="G718" s="40">
        <f t="shared" si="356"/>
        <v>2727.2</v>
      </c>
      <c r="H718" s="41">
        <f t="shared" si="355"/>
        <v>0</v>
      </c>
      <c r="I718" s="101"/>
    </row>
    <row r="719" spans="1:12" x14ac:dyDescent="0.25">
      <c r="A719" s="98"/>
      <c r="B719" s="112"/>
      <c r="C719" s="55">
        <v>2018</v>
      </c>
      <c r="D719" s="40">
        <f t="shared" si="357"/>
        <v>1557.2</v>
      </c>
      <c r="E719" s="41">
        <f t="shared" si="356"/>
        <v>0</v>
      </c>
      <c r="F719" s="41">
        <f t="shared" si="356"/>
        <v>0</v>
      </c>
      <c r="G719" s="40">
        <f t="shared" si="356"/>
        <v>1557.2</v>
      </c>
      <c r="H719" s="41">
        <f t="shared" si="355"/>
        <v>0</v>
      </c>
      <c r="I719" s="101"/>
    </row>
    <row r="720" spans="1:12" x14ac:dyDescent="0.25">
      <c r="A720" s="98"/>
      <c r="B720" s="112"/>
      <c r="C720" s="55">
        <v>2019</v>
      </c>
      <c r="D720" s="40">
        <f t="shared" si="357"/>
        <v>606.5</v>
      </c>
      <c r="E720" s="41">
        <f t="shared" si="356"/>
        <v>0</v>
      </c>
      <c r="F720" s="41">
        <f t="shared" si="356"/>
        <v>0</v>
      </c>
      <c r="G720" s="40">
        <f t="shared" si="356"/>
        <v>606.5</v>
      </c>
      <c r="H720" s="41">
        <f t="shared" si="355"/>
        <v>0</v>
      </c>
      <c r="I720" s="101"/>
    </row>
    <row r="721" spans="1:9" x14ac:dyDescent="0.25">
      <c r="A721" s="98"/>
      <c r="B721" s="112"/>
      <c r="C721" s="55">
        <v>2020</v>
      </c>
      <c r="D721" s="40">
        <f t="shared" si="357"/>
        <v>551.9</v>
      </c>
      <c r="E721" s="41">
        <f t="shared" si="356"/>
        <v>0</v>
      </c>
      <c r="F721" s="41">
        <f t="shared" si="356"/>
        <v>0</v>
      </c>
      <c r="G721" s="40">
        <f t="shared" si="356"/>
        <v>551.9</v>
      </c>
      <c r="H721" s="41">
        <f t="shared" si="355"/>
        <v>0</v>
      </c>
      <c r="I721" s="101"/>
    </row>
    <row r="722" spans="1:9" x14ac:dyDescent="0.25">
      <c r="A722" s="98"/>
      <c r="B722" s="112"/>
      <c r="C722" s="55">
        <v>2021</v>
      </c>
      <c r="D722" s="40">
        <f t="shared" si="357"/>
        <v>661</v>
      </c>
      <c r="E722" s="41">
        <f t="shared" si="356"/>
        <v>0</v>
      </c>
      <c r="F722" s="41">
        <f t="shared" si="356"/>
        <v>0</v>
      </c>
      <c r="G722" s="41">
        <f t="shared" si="356"/>
        <v>661</v>
      </c>
      <c r="H722" s="41">
        <f t="shared" si="355"/>
        <v>0</v>
      </c>
      <c r="I722" s="101"/>
    </row>
    <row r="723" spans="1:9" x14ac:dyDescent="0.25">
      <c r="A723" s="98"/>
      <c r="B723" s="112"/>
      <c r="C723" s="55">
        <v>2022</v>
      </c>
      <c r="D723" s="41">
        <f t="shared" si="357"/>
        <v>563.5</v>
      </c>
      <c r="E723" s="41">
        <f t="shared" si="356"/>
        <v>0</v>
      </c>
      <c r="F723" s="41">
        <f t="shared" si="356"/>
        <v>0</v>
      </c>
      <c r="G723" s="41">
        <f t="shared" si="356"/>
        <v>563.5</v>
      </c>
      <c r="H723" s="41">
        <f>SUM(H727:H734)</f>
        <v>0</v>
      </c>
      <c r="I723" s="101"/>
    </row>
    <row r="724" spans="1:9" x14ac:dyDescent="0.25">
      <c r="A724" s="98"/>
      <c r="B724" s="112"/>
      <c r="C724" s="79">
        <v>2023</v>
      </c>
      <c r="D724" s="41">
        <f t="shared" ref="D724" si="358">SUM(E724:H724)</f>
        <v>0</v>
      </c>
      <c r="E724" s="41">
        <f t="shared" si="356"/>
        <v>0</v>
      </c>
      <c r="F724" s="41">
        <f t="shared" si="356"/>
        <v>0</v>
      </c>
      <c r="G724" s="41">
        <f t="shared" si="356"/>
        <v>0</v>
      </c>
      <c r="H724" s="41">
        <f>SUM(H725:H733)</f>
        <v>0</v>
      </c>
      <c r="I724" s="101"/>
    </row>
    <row r="725" spans="1:9" x14ac:dyDescent="0.25">
      <c r="A725" s="98"/>
      <c r="B725" s="112"/>
      <c r="C725" s="79">
        <v>2024</v>
      </c>
      <c r="D725" s="41">
        <f t="shared" ref="D725:D727" si="359">SUM(E725:H725)</f>
        <v>0</v>
      </c>
      <c r="E725" s="41">
        <f t="shared" ref="E725:G725" si="360">E737+E749+E761</f>
        <v>0</v>
      </c>
      <c r="F725" s="41">
        <f t="shared" si="360"/>
        <v>0</v>
      </c>
      <c r="G725" s="41">
        <f t="shared" si="360"/>
        <v>0</v>
      </c>
      <c r="H725" s="41">
        <f>SUM(H727:H734)</f>
        <v>0</v>
      </c>
      <c r="I725" s="101"/>
    </row>
    <row r="726" spans="1:9" x14ac:dyDescent="0.25">
      <c r="A726" s="98"/>
      <c r="B726" s="112"/>
      <c r="C726" s="87">
        <v>2025</v>
      </c>
      <c r="D726" s="41">
        <f t="shared" ref="D726" si="361">SUM(E726:H726)</f>
        <v>0</v>
      </c>
      <c r="E726" s="41">
        <f t="shared" ref="E726:G727" si="362">E738+E750+E762</f>
        <v>0</v>
      </c>
      <c r="F726" s="41">
        <f t="shared" si="362"/>
        <v>0</v>
      </c>
      <c r="G726" s="41">
        <f t="shared" si="362"/>
        <v>0</v>
      </c>
      <c r="H726" s="41">
        <f t="shared" ref="H726:H727" si="363">SUM(H727:H734)</f>
        <v>0</v>
      </c>
      <c r="I726" s="101"/>
    </row>
    <row r="727" spans="1:9" x14ac:dyDescent="0.25">
      <c r="A727" s="98"/>
      <c r="B727" s="113"/>
      <c r="C727" s="79">
        <v>2026</v>
      </c>
      <c r="D727" s="41">
        <f t="shared" si="359"/>
        <v>0</v>
      </c>
      <c r="E727" s="41">
        <f t="shared" si="362"/>
        <v>0</v>
      </c>
      <c r="F727" s="41">
        <f t="shared" si="362"/>
        <v>0</v>
      </c>
      <c r="G727" s="41">
        <f t="shared" si="362"/>
        <v>0</v>
      </c>
      <c r="H727" s="41">
        <f t="shared" si="363"/>
        <v>0</v>
      </c>
      <c r="I727" s="101"/>
    </row>
    <row r="728" spans="1:9" x14ac:dyDescent="0.25">
      <c r="A728" s="102" t="s">
        <v>102</v>
      </c>
      <c r="B728" s="103" t="s">
        <v>72</v>
      </c>
      <c r="C728" s="29" t="s">
        <v>160</v>
      </c>
      <c r="D728" s="10">
        <f>SUM(D729:D739)</f>
        <v>2144.4</v>
      </c>
      <c r="E728" s="61">
        <f>SUM(E729:E739)</f>
        <v>0</v>
      </c>
      <c r="F728" s="61">
        <f t="shared" ref="F728:H728" si="364">SUM(F729:F739)</f>
        <v>0</v>
      </c>
      <c r="G728" s="60">
        <f>SUM(G729:G739)</f>
        <v>2144.4</v>
      </c>
      <c r="H728" s="61">
        <f t="shared" si="364"/>
        <v>0</v>
      </c>
      <c r="I728" s="13"/>
    </row>
    <row r="729" spans="1:9" x14ac:dyDescent="0.25">
      <c r="A729" s="102"/>
      <c r="B729" s="103"/>
      <c r="C729" s="27">
        <v>2016</v>
      </c>
      <c r="D729" s="19">
        <f>E729+F729+G729+H729</f>
        <v>982.2</v>
      </c>
      <c r="E729" s="63">
        <v>0</v>
      </c>
      <c r="F729" s="63">
        <v>0</v>
      </c>
      <c r="G729" s="62">
        <v>982.2</v>
      </c>
      <c r="H729" s="63">
        <v>0</v>
      </c>
      <c r="I729" s="13"/>
    </row>
    <row r="730" spans="1:9" x14ac:dyDescent="0.25">
      <c r="A730" s="102"/>
      <c r="B730" s="103"/>
      <c r="C730" s="27">
        <v>2017</v>
      </c>
      <c r="D730" s="19">
        <f t="shared" ref="D730:D734" si="365">E730+F730+G730+H730</f>
        <v>695</v>
      </c>
      <c r="E730" s="63">
        <v>0</v>
      </c>
      <c r="F730" s="63">
        <v>0</v>
      </c>
      <c r="G730" s="62">
        <v>695</v>
      </c>
      <c r="H730" s="63">
        <v>0</v>
      </c>
      <c r="I730" s="13"/>
    </row>
    <row r="731" spans="1:9" x14ac:dyDescent="0.25">
      <c r="A731" s="102"/>
      <c r="B731" s="103"/>
      <c r="C731" s="27">
        <v>2018</v>
      </c>
      <c r="D731" s="19">
        <f t="shared" si="365"/>
        <v>85.6</v>
      </c>
      <c r="E731" s="63">
        <v>0</v>
      </c>
      <c r="F731" s="63">
        <v>0</v>
      </c>
      <c r="G731" s="62">
        <v>85.6</v>
      </c>
      <c r="H731" s="63">
        <v>0</v>
      </c>
      <c r="I731" s="13"/>
    </row>
    <row r="732" spans="1:9" x14ac:dyDescent="0.25">
      <c r="A732" s="102"/>
      <c r="B732" s="103"/>
      <c r="C732" s="27">
        <v>2019</v>
      </c>
      <c r="D732" s="19">
        <f t="shared" si="365"/>
        <v>57.2</v>
      </c>
      <c r="E732" s="63">
        <v>0</v>
      </c>
      <c r="F732" s="63">
        <v>0</v>
      </c>
      <c r="G732" s="62">
        <v>57.2</v>
      </c>
      <c r="H732" s="63">
        <v>0</v>
      </c>
      <c r="I732" s="13"/>
    </row>
    <row r="733" spans="1:9" x14ac:dyDescent="0.25">
      <c r="A733" s="102"/>
      <c r="B733" s="103"/>
      <c r="C733" s="27">
        <v>2020</v>
      </c>
      <c r="D733" s="19">
        <f t="shared" si="365"/>
        <v>128.5</v>
      </c>
      <c r="E733" s="63">
        <v>0</v>
      </c>
      <c r="F733" s="63">
        <v>0</v>
      </c>
      <c r="G733" s="62">
        <v>128.5</v>
      </c>
      <c r="H733" s="63">
        <v>0</v>
      </c>
      <c r="I733" s="13"/>
    </row>
    <row r="734" spans="1:9" x14ac:dyDescent="0.25">
      <c r="A734" s="102"/>
      <c r="B734" s="103"/>
      <c r="C734" s="27">
        <v>2021</v>
      </c>
      <c r="D734" s="20">
        <f t="shared" si="365"/>
        <v>94.9</v>
      </c>
      <c r="E734" s="63">
        <v>0</v>
      </c>
      <c r="F734" s="63">
        <v>0</v>
      </c>
      <c r="G734" s="63">
        <v>94.9</v>
      </c>
      <c r="H734" s="63">
        <v>0</v>
      </c>
      <c r="I734" s="13"/>
    </row>
    <row r="735" spans="1:9" x14ac:dyDescent="0.25">
      <c r="A735" s="102"/>
      <c r="B735" s="103"/>
      <c r="C735" s="36">
        <v>2022</v>
      </c>
      <c r="D735" s="20">
        <f t="shared" ref="D735:D736" si="366">E735+F735+G735+H735</f>
        <v>101</v>
      </c>
      <c r="E735" s="63">
        <v>0</v>
      </c>
      <c r="F735" s="63">
        <v>0</v>
      </c>
      <c r="G735" s="63">
        <v>101</v>
      </c>
      <c r="H735" s="63">
        <v>0</v>
      </c>
      <c r="I735" s="13"/>
    </row>
    <row r="736" spans="1:9" x14ac:dyDescent="0.25">
      <c r="A736" s="102"/>
      <c r="B736" s="103"/>
      <c r="C736" s="77">
        <v>2023</v>
      </c>
      <c r="D736" s="20">
        <f t="shared" si="366"/>
        <v>0</v>
      </c>
      <c r="E736" s="63">
        <v>0</v>
      </c>
      <c r="F736" s="63">
        <v>0</v>
      </c>
      <c r="G736" s="63">
        <v>0</v>
      </c>
      <c r="H736" s="63">
        <v>0</v>
      </c>
      <c r="I736" s="13"/>
    </row>
    <row r="737" spans="1:9" x14ac:dyDescent="0.25">
      <c r="A737" s="102"/>
      <c r="B737" s="103"/>
      <c r="C737" s="77">
        <v>2024</v>
      </c>
      <c r="D737" s="20">
        <f t="shared" ref="D737:D739" si="367">E737+F737+G737+H737</f>
        <v>0</v>
      </c>
      <c r="E737" s="63">
        <v>0</v>
      </c>
      <c r="F737" s="63">
        <v>0</v>
      </c>
      <c r="G737" s="63">
        <v>0</v>
      </c>
      <c r="H737" s="63">
        <v>0</v>
      </c>
      <c r="I737" s="13"/>
    </row>
    <row r="738" spans="1:9" x14ac:dyDescent="0.25">
      <c r="A738" s="102"/>
      <c r="B738" s="103"/>
      <c r="C738" s="89">
        <v>2025</v>
      </c>
      <c r="D738" s="20">
        <f t="shared" ref="D738" si="368">E738+F738+G738+H738</f>
        <v>0</v>
      </c>
      <c r="E738" s="63">
        <v>0</v>
      </c>
      <c r="F738" s="63">
        <v>0</v>
      </c>
      <c r="G738" s="63">
        <v>0</v>
      </c>
      <c r="H738" s="63">
        <v>0</v>
      </c>
      <c r="I738" s="13"/>
    </row>
    <row r="739" spans="1:9" x14ac:dyDescent="0.25">
      <c r="A739" s="102"/>
      <c r="B739" s="103"/>
      <c r="C739" s="77">
        <v>2026</v>
      </c>
      <c r="D739" s="20">
        <f t="shared" si="367"/>
        <v>0</v>
      </c>
      <c r="E739" s="63">
        <v>0</v>
      </c>
      <c r="F739" s="63">
        <v>0</v>
      </c>
      <c r="G739" s="63">
        <v>0</v>
      </c>
      <c r="H739" s="63">
        <v>0</v>
      </c>
      <c r="I739" s="13"/>
    </row>
    <row r="740" spans="1:9" x14ac:dyDescent="0.25">
      <c r="A740" s="102" t="s">
        <v>103</v>
      </c>
      <c r="B740" s="103" t="s">
        <v>74</v>
      </c>
      <c r="C740" s="29" t="s">
        <v>160</v>
      </c>
      <c r="D740" s="14">
        <f>SUM(D741:D751)</f>
        <v>77.8</v>
      </c>
      <c r="E740" s="61">
        <f>SUM(E741:E751)</f>
        <v>0</v>
      </c>
      <c r="F740" s="61">
        <f>SUM(F741:F751)</f>
        <v>0</v>
      </c>
      <c r="G740" s="61">
        <f>SUM(G741:G751)</f>
        <v>77.8</v>
      </c>
      <c r="H740" s="61">
        <f>SUM(H741:H751)</f>
        <v>0</v>
      </c>
      <c r="I740" s="13"/>
    </row>
    <row r="741" spans="1:9" x14ac:dyDescent="0.25">
      <c r="A741" s="102"/>
      <c r="B741" s="103"/>
      <c r="C741" s="27">
        <v>2016</v>
      </c>
      <c r="D741" s="20">
        <f>SUM(E741:H741)</f>
        <v>9.9</v>
      </c>
      <c r="E741" s="63">
        <v>0</v>
      </c>
      <c r="F741" s="63">
        <v>0</v>
      </c>
      <c r="G741" s="63">
        <v>9.9</v>
      </c>
      <c r="H741" s="63">
        <v>0</v>
      </c>
      <c r="I741" s="13"/>
    </row>
    <row r="742" spans="1:9" x14ac:dyDescent="0.25">
      <c r="A742" s="102"/>
      <c r="B742" s="103"/>
      <c r="C742" s="27">
        <v>2017</v>
      </c>
      <c r="D742" s="20">
        <f t="shared" ref="D742:D746" si="369">SUM(E742:H742)</f>
        <v>16.600000000000001</v>
      </c>
      <c r="E742" s="63">
        <v>0</v>
      </c>
      <c r="F742" s="63">
        <v>0</v>
      </c>
      <c r="G742" s="63">
        <v>16.600000000000001</v>
      </c>
      <c r="H742" s="63">
        <v>0</v>
      </c>
      <c r="I742" s="13"/>
    </row>
    <row r="743" spans="1:9" x14ac:dyDescent="0.25">
      <c r="A743" s="102"/>
      <c r="B743" s="103"/>
      <c r="C743" s="27">
        <v>2018</v>
      </c>
      <c r="D743" s="20">
        <f t="shared" si="369"/>
        <v>9.6999999999999993</v>
      </c>
      <c r="E743" s="63">
        <v>0</v>
      </c>
      <c r="F743" s="63">
        <v>0</v>
      </c>
      <c r="G743" s="63">
        <v>9.6999999999999993</v>
      </c>
      <c r="H743" s="63">
        <v>0</v>
      </c>
      <c r="I743" s="13"/>
    </row>
    <row r="744" spans="1:9" x14ac:dyDescent="0.25">
      <c r="A744" s="102"/>
      <c r="B744" s="103"/>
      <c r="C744" s="27">
        <v>2019</v>
      </c>
      <c r="D744" s="20">
        <f t="shared" si="369"/>
        <v>9.6</v>
      </c>
      <c r="E744" s="63">
        <v>0</v>
      </c>
      <c r="F744" s="63">
        <v>0</v>
      </c>
      <c r="G744" s="63">
        <v>9.6</v>
      </c>
      <c r="H744" s="63">
        <v>0</v>
      </c>
      <c r="I744" s="13"/>
    </row>
    <row r="745" spans="1:9" x14ac:dyDescent="0.25">
      <c r="A745" s="102"/>
      <c r="B745" s="103"/>
      <c r="C745" s="27">
        <v>2020</v>
      </c>
      <c r="D745" s="20">
        <f t="shared" si="369"/>
        <v>9.6</v>
      </c>
      <c r="E745" s="63">
        <v>0</v>
      </c>
      <c r="F745" s="63">
        <v>0</v>
      </c>
      <c r="G745" s="63">
        <v>9.6</v>
      </c>
      <c r="H745" s="63">
        <v>0</v>
      </c>
      <c r="I745" s="13"/>
    </row>
    <row r="746" spans="1:9" x14ac:dyDescent="0.25">
      <c r="A746" s="102"/>
      <c r="B746" s="103"/>
      <c r="C746" s="27">
        <v>2021</v>
      </c>
      <c r="D746" s="20">
        <f t="shared" si="369"/>
        <v>11.1</v>
      </c>
      <c r="E746" s="63">
        <v>0</v>
      </c>
      <c r="F746" s="63">
        <v>0</v>
      </c>
      <c r="G746" s="63">
        <v>11.1</v>
      </c>
      <c r="H746" s="63">
        <v>0</v>
      </c>
      <c r="I746" s="13"/>
    </row>
    <row r="747" spans="1:9" x14ac:dyDescent="0.25">
      <c r="A747" s="102"/>
      <c r="B747" s="103"/>
      <c r="C747" s="36">
        <v>2022</v>
      </c>
      <c r="D747" s="20">
        <f t="shared" ref="D747:D748" si="370">SUM(E747:H747)</f>
        <v>11.3</v>
      </c>
      <c r="E747" s="63">
        <v>0</v>
      </c>
      <c r="F747" s="63">
        <v>0</v>
      </c>
      <c r="G747" s="63">
        <v>11.3</v>
      </c>
      <c r="H747" s="63">
        <v>0</v>
      </c>
      <c r="I747" s="13"/>
    </row>
    <row r="748" spans="1:9" x14ac:dyDescent="0.25">
      <c r="A748" s="102"/>
      <c r="B748" s="103"/>
      <c r="C748" s="77">
        <v>2023</v>
      </c>
      <c r="D748" s="20">
        <f t="shared" si="370"/>
        <v>0</v>
      </c>
      <c r="E748" s="63">
        <v>0</v>
      </c>
      <c r="F748" s="63">
        <v>0</v>
      </c>
      <c r="G748" s="63">
        <v>0</v>
      </c>
      <c r="H748" s="63">
        <v>0</v>
      </c>
      <c r="I748" s="13"/>
    </row>
    <row r="749" spans="1:9" x14ac:dyDescent="0.25">
      <c r="A749" s="102"/>
      <c r="B749" s="103"/>
      <c r="C749" s="77">
        <v>2024</v>
      </c>
      <c r="D749" s="20">
        <f t="shared" ref="D749:D751" si="371">SUM(E749:H749)</f>
        <v>0</v>
      </c>
      <c r="E749" s="63">
        <v>0</v>
      </c>
      <c r="F749" s="63">
        <v>0</v>
      </c>
      <c r="G749" s="63">
        <v>0</v>
      </c>
      <c r="H749" s="63">
        <v>0</v>
      </c>
      <c r="I749" s="13"/>
    </row>
    <row r="750" spans="1:9" x14ac:dyDescent="0.25">
      <c r="A750" s="102"/>
      <c r="B750" s="103"/>
      <c r="C750" s="89">
        <v>2025</v>
      </c>
      <c r="D750" s="20">
        <f t="shared" ref="D750" si="372">SUM(E750:H750)</f>
        <v>0</v>
      </c>
      <c r="E750" s="63">
        <v>0</v>
      </c>
      <c r="F750" s="63">
        <v>0</v>
      </c>
      <c r="G750" s="63">
        <v>0</v>
      </c>
      <c r="H750" s="63">
        <v>0</v>
      </c>
      <c r="I750" s="13"/>
    </row>
    <row r="751" spans="1:9" x14ac:dyDescent="0.25">
      <c r="A751" s="102"/>
      <c r="B751" s="103"/>
      <c r="C751" s="77">
        <v>2026</v>
      </c>
      <c r="D751" s="20">
        <f t="shared" si="371"/>
        <v>0</v>
      </c>
      <c r="E751" s="63">
        <v>0</v>
      </c>
      <c r="F751" s="63">
        <v>0</v>
      </c>
      <c r="G751" s="63">
        <v>0</v>
      </c>
      <c r="H751" s="63">
        <v>0</v>
      </c>
      <c r="I751" s="13"/>
    </row>
    <row r="752" spans="1:9" x14ac:dyDescent="0.25">
      <c r="A752" s="102" t="s">
        <v>104</v>
      </c>
      <c r="B752" s="103" t="s">
        <v>78</v>
      </c>
      <c r="C752" s="29" t="s">
        <v>160</v>
      </c>
      <c r="D752" s="10">
        <f>SUM(D753:D763)</f>
        <v>6204.4999999999991</v>
      </c>
      <c r="E752" s="61">
        <f>SUM(E753:E763)</f>
        <v>0</v>
      </c>
      <c r="F752" s="61">
        <f>SUM(F753:F763)</f>
        <v>0</v>
      </c>
      <c r="G752" s="60">
        <f>SUM(G753:G763)</f>
        <v>6204.4999999999991</v>
      </c>
      <c r="H752" s="61">
        <f>SUM(H753:H763)</f>
        <v>0</v>
      </c>
      <c r="I752" s="13"/>
    </row>
    <row r="753" spans="1:12" x14ac:dyDescent="0.25">
      <c r="A753" s="102"/>
      <c r="B753" s="103"/>
      <c r="C753" s="27">
        <v>2016</v>
      </c>
      <c r="D753" s="19">
        <f>SUM(E753:H753)</f>
        <v>767.3</v>
      </c>
      <c r="E753" s="63">
        <v>0</v>
      </c>
      <c r="F753" s="63">
        <v>0</v>
      </c>
      <c r="G753" s="62">
        <v>767.3</v>
      </c>
      <c r="H753" s="63">
        <v>0</v>
      </c>
      <c r="I753" s="13"/>
    </row>
    <row r="754" spans="1:12" x14ac:dyDescent="0.25">
      <c r="A754" s="102"/>
      <c r="B754" s="103"/>
      <c r="C754" s="27">
        <v>2017</v>
      </c>
      <c r="D754" s="19">
        <f t="shared" ref="D754:D759" si="373">SUM(E754:H754)</f>
        <v>2015.6</v>
      </c>
      <c r="E754" s="63">
        <v>0</v>
      </c>
      <c r="F754" s="63">
        <v>0</v>
      </c>
      <c r="G754" s="62">
        <v>2015.6</v>
      </c>
      <c r="H754" s="63">
        <v>0</v>
      </c>
      <c r="I754" s="13"/>
    </row>
    <row r="755" spans="1:12" x14ac:dyDescent="0.25">
      <c r="A755" s="102"/>
      <c r="B755" s="103"/>
      <c r="C755" s="27">
        <v>2018</v>
      </c>
      <c r="D755" s="19">
        <f t="shared" si="373"/>
        <v>1461.9</v>
      </c>
      <c r="E755" s="63">
        <v>0</v>
      </c>
      <c r="F755" s="63">
        <v>0</v>
      </c>
      <c r="G755" s="62">
        <v>1461.9</v>
      </c>
      <c r="H755" s="63">
        <v>0</v>
      </c>
      <c r="I755" s="13"/>
    </row>
    <row r="756" spans="1:12" x14ac:dyDescent="0.25">
      <c r="A756" s="102"/>
      <c r="B756" s="103"/>
      <c r="C756" s="27">
        <v>2019</v>
      </c>
      <c r="D756" s="19">
        <f t="shared" si="373"/>
        <v>539.70000000000005</v>
      </c>
      <c r="E756" s="63">
        <v>0</v>
      </c>
      <c r="F756" s="63">
        <v>0</v>
      </c>
      <c r="G756" s="62">
        <v>539.70000000000005</v>
      </c>
      <c r="H756" s="63">
        <v>0</v>
      </c>
      <c r="I756" s="13"/>
    </row>
    <row r="757" spans="1:12" x14ac:dyDescent="0.25">
      <c r="A757" s="102"/>
      <c r="B757" s="103"/>
      <c r="C757" s="27">
        <v>2020</v>
      </c>
      <c r="D757" s="19">
        <f t="shared" si="373"/>
        <v>413.8</v>
      </c>
      <c r="E757" s="63">
        <v>0</v>
      </c>
      <c r="F757" s="63">
        <v>0</v>
      </c>
      <c r="G757" s="62">
        <v>413.8</v>
      </c>
      <c r="H757" s="63">
        <v>0</v>
      </c>
      <c r="I757" s="13"/>
    </row>
    <row r="758" spans="1:12" x14ac:dyDescent="0.25">
      <c r="A758" s="102"/>
      <c r="B758" s="103"/>
      <c r="C758" s="27">
        <v>2021</v>
      </c>
      <c r="D758" s="19">
        <f t="shared" si="373"/>
        <v>555</v>
      </c>
      <c r="E758" s="63">
        <v>0</v>
      </c>
      <c r="F758" s="63">
        <v>0</v>
      </c>
      <c r="G758" s="63">
        <v>555</v>
      </c>
      <c r="H758" s="63">
        <v>0</v>
      </c>
      <c r="I758" s="13"/>
    </row>
    <row r="759" spans="1:12" x14ac:dyDescent="0.25">
      <c r="A759" s="102"/>
      <c r="B759" s="103"/>
      <c r="C759" s="36">
        <v>2022</v>
      </c>
      <c r="D759" s="20">
        <f t="shared" si="373"/>
        <v>451.2</v>
      </c>
      <c r="E759" s="63">
        <v>0</v>
      </c>
      <c r="F759" s="63">
        <v>0</v>
      </c>
      <c r="G759" s="63">
        <v>451.2</v>
      </c>
      <c r="H759" s="63">
        <v>0</v>
      </c>
      <c r="I759" s="13"/>
    </row>
    <row r="760" spans="1:12" x14ac:dyDescent="0.25">
      <c r="A760" s="102"/>
      <c r="B760" s="103"/>
      <c r="C760" s="77">
        <v>2023</v>
      </c>
      <c r="D760" s="20">
        <f t="shared" ref="D760" si="374">SUM(E760:H760)</f>
        <v>0</v>
      </c>
      <c r="E760" s="63">
        <v>0</v>
      </c>
      <c r="F760" s="63">
        <v>0</v>
      </c>
      <c r="G760" s="63">
        <v>0</v>
      </c>
      <c r="H760" s="63">
        <v>0</v>
      </c>
      <c r="I760" s="13"/>
    </row>
    <row r="761" spans="1:12" x14ac:dyDescent="0.25">
      <c r="A761" s="102"/>
      <c r="B761" s="103"/>
      <c r="C761" s="77">
        <v>2024</v>
      </c>
      <c r="D761" s="20">
        <f t="shared" ref="D761:D763" si="375">SUM(E761:H761)</f>
        <v>0</v>
      </c>
      <c r="E761" s="63">
        <v>0</v>
      </c>
      <c r="F761" s="63">
        <v>0</v>
      </c>
      <c r="G761" s="63">
        <v>0</v>
      </c>
      <c r="H761" s="63">
        <v>0</v>
      </c>
      <c r="I761" s="13"/>
    </row>
    <row r="762" spans="1:12" x14ac:dyDescent="0.25">
      <c r="A762" s="102"/>
      <c r="B762" s="103"/>
      <c r="C762" s="89">
        <v>2025</v>
      </c>
      <c r="D762" s="20">
        <f t="shared" ref="D762" si="376">SUM(E762:H762)</f>
        <v>0</v>
      </c>
      <c r="E762" s="63">
        <v>0</v>
      </c>
      <c r="F762" s="63">
        <v>0</v>
      </c>
      <c r="G762" s="63">
        <v>0</v>
      </c>
      <c r="H762" s="63">
        <v>0</v>
      </c>
      <c r="I762" s="13"/>
    </row>
    <row r="763" spans="1:12" x14ac:dyDescent="0.25">
      <c r="A763" s="102"/>
      <c r="B763" s="103"/>
      <c r="C763" s="77">
        <v>2026</v>
      </c>
      <c r="D763" s="20">
        <f t="shared" si="375"/>
        <v>0</v>
      </c>
      <c r="E763" s="63">
        <v>0</v>
      </c>
      <c r="F763" s="63">
        <v>0</v>
      </c>
      <c r="G763" s="63">
        <v>0</v>
      </c>
      <c r="H763" s="63">
        <v>0</v>
      </c>
      <c r="I763" s="13"/>
    </row>
    <row r="764" spans="1:12" x14ac:dyDescent="0.25">
      <c r="A764" s="98" t="s">
        <v>105</v>
      </c>
      <c r="B764" s="99" t="s">
        <v>106</v>
      </c>
      <c r="C764" s="55" t="s">
        <v>160</v>
      </c>
      <c r="D764" s="40">
        <f>SUM(D765:D775)</f>
        <v>10980.1</v>
      </c>
      <c r="E764" s="41">
        <f>SUM(E765:E775)</f>
        <v>0</v>
      </c>
      <c r="F764" s="40">
        <f>SUM(F765:F775)</f>
        <v>10000</v>
      </c>
      <c r="G764" s="40">
        <f>SUM(G765:G775)</f>
        <v>980.1</v>
      </c>
      <c r="H764" s="41">
        <f>SUM(H765:H775)</f>
        <v>0</v>
      </c>
      <c r="I764" s="100" t="s">
        <v>120</v>
      </c>
      <c r="K764" s="49">
        <f>D776+D788</f>
        <v>10980.1</v>
      </c>
      <c r="L764" s="49">
        <f>D764-10980.1</f>
        <v>0</v>
      </c>
    </row>
    <row r="765" spans="1:12" x14ac:dyDescent="0.25">
      <c r="A765" s="98"/>
      <c r="B765" s="99"/>
      <c r="C765" s="55">
        <v>2016</v>
      </c>
      <c r="D765" s="41">
        <f>SUM(E765:H765)</f>
        <v>0</v>
      </c>
      <c r="E765" s="41">
        <f t="shared" ref="E765:H772" si="377">E777+E789</f>
        <v>0</v>
      </c>
      <c r="F765" s="41">
        <f t="shared" si="377"/>
        <v>0</v>
      </c>
      <c r="G765" s="41">
        <f t="shared" si="377"/>
        <v>0</v>
      </c>
      <c r="H765" s="41">
        <f t="shared" si="377"/>
        <v>0</v>
      </c>
      <c r="I765" s="101"/>
    </row>
    <row r="766" spans="1:12" x14ac:dyDescent="0.25">
      <c r="A766" s="98"/>
      <c r="B766" s="99"/>
      <c r="C766" s="55">
        <v>2017</v>
      </c>
      <c r="D766" s="41">
        <f t="shared" ref="D766:D771" si="378">SUM(E766:H766)</f>
        <v>600</v>
      </c>
      <c r="E766" s="41">
        <f t="shared" si="377"/>
        <v>0</v>
      </c>
      <c r="F766" s="41">
        <f t="shared" si="377"/>
        <v>0</v>
      </c>
      <c r="G766" s="41">
        <f t="shared" si="377"/>
        <v>600</v>
      </c>
      <c r="H766" s="41">
        <f t="shared" si="377"/>
        <v>0</v>
      </c>
      <c r="I766" s="101"/>
    </row>
    <row r="767" spans="1:12" x14ac:dyDescent="0.25">
      <c r="A767" s="98"/>
      <c r="B767" s="99"/>
      <c r="C767" s="55">
        <v>2018</v>
      </c>
      <c r="D767" s="40">
        <f t="shared" si="378"/>
        <v>10291.200000000001</v>
      </c>
      <c r="E767" s="41">
        <f t="shared" si="377"/>
        <v>0</v>
      </c>
      <c r="F767" s="40">
        <f t="shared" si="377"/>
        <v>10000</v>
      </c>
      <c r="G767" s="41">
        <f t="shared" si="377"/>
        <v>291.2</v>
      </c>
      <c r="H767" s="41">
        <f t="shared" si="377"/>
        <v>0</v>
      </c>
      <c r="I767" s="101"/>
    </row>
    <row r="768" spans="1:12" x14ac:dyDescent="0.25">
      <c r="A768" s="98"/>
      <c r="B768" s="99"/>
      <c r="C768" s="55">
        <v>2019</v>
      </c>
      <c r="D768" s="40">
        <f t="shared" si="378"/>
        <v>88.9</v>
      </c>
      <c r="E768" s="41">
        <f t="shared" si="377"/>
        <v>0</v>
      </c>
      <c r="F768" s="41">
        <f t="shared" si="377"/>
        <v>0</v>
      </c>
      <c r="G768" s="41">
        <f t="shared" si="377"/>
        <v>88.9</v>
      </c>
      <c r="H768" s="41">
        <f t="shared" si="377"/>
        <v>0</v>
      </c>
      <c r="I768" s="101"/>
    </row>
    <row r="769" spans="1:9" x14ac:dyDescent="0.25">
      <c r="A769" s="98"/>
      <c r="B769" s="99"/>
      <c r="C769" s="55">
        <v>2020</v>
      </c>
      <c r="D769" s="41">
        <f t="shared" si="378"/>
        <v>0</v>
      </c>
      <c r="E769" s="41">
        <f t="shared" si="377"/>
        <v>0</v>
      </c>
      <c r="F769" s="41">
        <f t="shared" si="377"/>
        <v>0</v>
      </c>
      <c r="G769" s="41">
        <f t="shared" si="377"/>
        <v>0</v>
      </c>
      <c r="H769" s="41">
        <f t="shared" si="377"/>
        <v>0</v>
      </c>
      <c r="I769" s="101"/>
    </row>
    <row r="770" spans="1:9" x14ac:dyDescent="0.25">
      <c r="A770" s="98"/>
      <c r="B770" s="99"/>
      <c r="C770" s="55">
        <v>2021</v>
      </c>
      <c r="D770" s="41">
        <f t="shared" si="378"/>
        <v>0</v>
      </c>
      <c r="E770" s="41">
        <f t="shared" si="377"/>
        <v>0</v>
      </c>
      <c r="F770" s="41">
        <f t="shared" si="377"/>
        <v>0</v>
      </c>
      <c r="G770" s="41">
        <f t="shared" si="377"/>
        <v>0</v>
      </c>
      <c r="H770" s="41">
        <f t="shared" si="377"/>
        <v>0</v>
      </c>
      <c r="I770" s="101"/>
    </row>
    <row r="771" spans="1:9" x14ac:dyDescent="0.25">
      <c r="A771" s="98"/>
      <c r="B771" s="99"/>
      <c r="C771" s="55">
        <v>2022</v>
      </c>
      <c r="D771" s="41">
        <f t="shared" si="378"/>
        <v>0</v>
      </c>
      <c r="E771" s="41">
        <f t="shared" si="377"/>
        <v>0</v>
      </c>
      <c r="F771" s="41">
        <f t="shared" si="377"/>
        <v>0</v>
      </c>
      <c r="G771" s="41">
        <f t="shared" si="377"/>
        <v>0</v>
      </c>
      <c r="H771" s="41">
        <f t="shared" si="377"/>
        <v>0</v>
      </c>
      <c r="I771" s="101"/>
    </row>
    <row r="772" spans="1:9" x14ac:dyDescent="0.25">
      <c r="A772" s="98"/>
      <c r="B772" s="99"/>
      <c r="C772" s="79">
        <v>2023</v>
      </c>
      <c r="D772" s="41">
        <f t="shared" ref="D772" si="379">SUM(E772:H772)</f>
        <v>0</v>
      </c>
      <c r="E772" s="41">
        <f t="shared" si="377"/>
        <v>0</v>
      </c>
      <c r="F772" s="41">
        <f t="shared" si="377"/>
        <v>0</v>
      </c>
      <c r="G772" s="41">
        <f t="shared" si="377"/>
        <v>0</v>
      </c>
      <c r="H772" s="41">
        <f t="shared" si="377"/>
        <v>0</v>
      </c>
      <c r="I772" s="101"/>
    </row>
    <row r="773" spans="1:9" x14ac:dyDescent="0.25">
      <c r="A773" s="98"/>
      <c r="B773" s="99"/>
      <c r="C773" s="79">
        <v>2024</v>
      </c>
      <c r="D773" s="41">
        <f t="shared" ref="D773:D775" si="380">SUM(E773:H773)</f>
        <v>0</v>
      </c>
      <c r="E773" s="41">
        <f t="shared" ref="E773:H773" si="381">E785+E797</f>
        <v>0</v>
      </c>
      <c r="F773" s="41">
        <f t="shared" si="381"/>
        <v>0</v>
      </c>
      <c r="G773" s="41">
        <f t="shared" si="381"/>
        <v>0</v>
      </c>
      <c r="H773" s="41">
        <f t="shared" si="381"/>
        <v>0</v>
      </c>
      <c r="I773" s="101"/>
    </row>
    <row r="774" spans="1:9" x14ac:dyDescent="0.25">
      <c r="A774" s="98"/>
      <c r="B774" s="99"/>
      <c r="C774" s="87">
        <v>2025</v>
      </c>
      <c r="D774" s="41">
        <f t="shared" ref="D774" si="382">SUM(E774:H774)</f>
        <v>0</v>
      </c>
      <c r="E774" s="41">
        <f t="shared" ref="E774:H775" si="383">E786+E798</f>
        <v>0</v>
      </c>
      <c r="F774" s="41">
        <f t="shared" si="383"/>
        <v>0</v>
      </c>
      <c r="G774" s="41">
        <f t="shared" si="383"/>
        <v>0</v>
      </c>
      <c r="H774" s="41">
        <f t="shared" si="383"/>
        <v>0</v>
      </c>
      <c r="I774" s="101"/>
    </row>
    <row r="775" spans="1:9" x14ac:dyDescent="0.25">
      <c r="A775" s="98"/>
      <c r="B775" s="99"/>
      <c r="C775" s="79">
        <v>2026</v>
      </c>
      <c r="D775" s="41">
        <f t="shared" si="380"/>
        <v>0</v>
      </c>
      <c r="E775" s="41">
        <f t="shared" si="383"/>
        <v>0</v>
      </c>
      <c r="F775" s="41">
        <f t="shared" si="383"/>
        <v>0</v>
      </c>
      <c r="G775" s="41">
        <f t="shared" si="383"/>
        <v>0</v>
      </c>
      <c r="H775" s="41">
        <f t="shared" si="383"/>
        <v>0</v>
      </c>
      <c r="I775" s="101"/>
    </row>
    <row r="776" spans="1:9" x14ac:dyDescent="0.25">
      <c r="A776" s="102" t="s">
        <v>107</v>
      </c>
      <c r="B776" s="103" t="s">
        <v>108</v>
      </c>
      <c r="C776" s="29" t="s">
        <v>160</v>
      </c>
      <c r="D776" s="10">
        <f>SUM(D777:D787)</f>
        <v>891.2</v>
      </c>
      <c r="E776" s="61">
        <f>SUM(E777:E787)</f>
        <v>0</v>
      </c>
      <c r="F776" s="61">
        <f>SUM(F777:F787)</f>
        <v>0</v>
      </c>
      <c r="G776" s="60">
        <f>SUM(G777:G787)</f>
        <v>891.2</v>
      </c>
      <c r="H776" s="61">
        <f>SUM(H777:H787)</f>
        <v>0</v>
      </c>
      <c r="I776" s="21"/>
    </row>
    <row r="777" spans="1:9" x14ac:dyDescent="0.25">
      <c r="A777" s="102"/>
      <c r="B777" s="103"/>
      <c r="C777" s="27">
        <v>2016</v>
      </c>
      <c r="D777" s="20">
        <f>SUM(E777:H777)</f>
        <v>0</v>
      </c>
      <c r="E777" s="63">
        <v>0</v>
      </c>
      <c r="F777" s="63">
        <v>0</v>
      </c>
      <c r="G777" s="63">
        <v>0</v>
      </c>
      <c r="H777" s="63">
        <f>+H789</f>
        <v>0</v>
      </c>
      <c r="I777" s="21"/>
    </row>
    <row r="778" spans="1:9" x14ac:dyDescent="0.25">
      <c r="A778" s="102"/>
      <c r="B778" s="103"/>
      <c r="C778" s="27">
        <v>2017</v>
      </c>
      <c r="D778" s="20">
        <f t="shared" ref="D778:D783" si="384">SUM(E778:H778)</f>
        <v>600</v>
      </c>
      <c r="E778" s="63">
        <v>0</v>
      </c>
      <c r="F778" s="63">
        <v>0</v>
      </c>
      <c r="G778" s="62">
        <v>600</v>
      </c>
      <c r="H778" s="63">
        <v>0</v>
      </c>
      <c r="I778" s="22"/>
    </row>
    <row r="779" spans="1:9" x14ac:dyDescent="0.25">
      <c r="A779" s="102"/>
      <c r="B779" s="103"/>
      <c r="C779" s="27">
        <v>2018</v>
      </c>
      <c r="D779" s="19">
        <f t="shared" si="384"/>
        <v>291.2</v>
      </c>
      <c r="E779" s="63">
        <v>0</v>
      </c>
      <c r="F779" s="63">
        <v>0</v>
      </c>
      <c r="G779" s="62">
        <v>291.2</v>
      </c>
      <c r="H779" s="63">
        <v>0</v>
      </c>
      <c r="I779" s="22"/>
    </row>
    <row r="780" spans="1:9" x14ac:dyDescent="0.25">
      <c r="A780" s="102"/>
      <c r="B780" s="103"/>
      <c r="C780" s="27">
        <v>2019</v>
      </c>
      <c r="D780" s="20">
        <f t="shared" si="384"/>
        <v>0</v>
      </c>
      <c r="E780" s="63">
        <v>0</v>
      </c>
      <c r="F780" s="63">
        <v>0</v>
      </c>
      <c r="G780" s="63">
        <v>0</v>
      </c>
      <c r="H780" s="63">
        <v>0</v>
      </c>
      <c r="I780" s="22"/>
    </row>
    <row r="781" spans="1:9" x14ac:dyDescent="0.25">
      <c r="A781" s="102"/>
      <c r="B781" s="103"/>
      <c r="C781" s="27">
        <v>2020</v>
      </c>
      <c r="D781" s="20">
        <f t="shared" si="384"/>
        <v>0</v>
      </c>
      <c r="E781" s="63">
        <v>0</v>
      </c>
      <c r="F781" s="63">
        <v>0</v>
      </c>
      <c r="G781" s="63">
        <v>0</v>
      </c>
      <c r="H781" s="63">
        <v>0</v>
      </c>
      <c r="I781" s="22"/>
    </row>
    <row r="782" spans="1:9" x14ac:dyDescent="0.25">
      <c r="A782" s="102"/>
      <c r="B782" s="103"/>
      <c r="C782" s="27">
        <v>2021</v>
      </c>
      <c r="D782" s="20">
        <f t="shared" si="384"/>
        <v>0</v>
      </c>
      <c r="E782" s="63">
        <v>0</v>
      </c>
      <c r="F782" s="63">
        <v>0</v>
      </c>
      <c r="G782" s="63">
        <v>0</v>
      </c>
      <c r="H782" s="63">
        <v>0</v>
      </c>
      <c r="I782" s="22"/>
    </row>
    <row r="783" spans="1:9" x14ac:dyDescent="0.25">
      <c r="A783" s="102"/>
      <c r="B783" s="103"/>
      <c r="C783" s="36">
        <v>2022</v>
      </c>
      <c r="D783" s="20">
        <f t="shared" si="384"/>
        <v>0</v>
      </c>
      <c r="E783" s="63">
        <v>0</v>
      </c>
      <c r="F783" s="63">
        <v>0</v>
      </c>
      <c r="G783" s="63">
        <v>0</v>
      </c>
      <c r="H783" s="63">
        <v>0</v>
      </c>
      <c r="I783" s="22"/>
    </row>
    <row r="784" spans="1:9" x14ac:dyDescent="0.25">
      <c r="A784" s="102"/>
      <c r="B784" s="103"/>
      <c r="C784" s="77">
        <v>2023</v>
      </c>
      <c r="D784" s="20">
        <f t="shared" ref="D784" si="385">SUM(E784:H784)</f>
        <v>0</v>
      </c>
      <c r="E784" s="63">
        <v>0</v>
      </c>
      <c r="F784" s="63">
        <v>0</v>
      </c>
      <c r="G784" s="63">
        <v>0</v>
      </c>
      <c r="H784" s="63">
        <v>0</v>
      </c>
      <c r="I784" s="22"/>
    </row>
    <row r="785" spans="1:12" x14ac:dyDescent="0.25">
      <c r="A785" s="102"/>
      <c r="B785" s="103"/>
      <c r="C785" s="77">
        <v>2024</v>
      </c>
      <c r="D785" s="20">
        <f t="shared" ref="D785:D787" si="386">SUM(E785:H785)</f>
        <v>0</v>
      </c>
      <c r="E785" s="63">
        <v>0</v>
      </c>
      <c r="F785" s="63">
        <v>0</v>
      </c>
      <c r="G785" s="63">
        <v>0</v>
      </c>
      <c r="H785" s="63">
        <v>0</v>
      </c>
      <c r="I785" s="22"/>
    </row>
    <row r="786" spans="1:12" x14ac:dyDescent="0.25">
      <c r="A786" s="102"/>
      <c r="B786" s="103"/>
      <c r="C786" s="89">
        <v>2025</v>
      </c>
      <c r="D786" s="20">
        <f t="shared" ref="D786" si="387">SUM(E786:H786)</f>
        <v>0</v>
      </c>
      <c r="E786" s="63">
        <v>0</v>
      </c>
      <c r="F786" s="63">
        <v>0</v>
      </c>
      <c r="G786" s="63">
        <v>0</v>
      </c>
      <c r="H786" s="63">
        <v>0</v>
      </c>
      <c r="I786" s="22"/>
    </row>
    <row r="787" spans="1:12" x14ac:dyDescent="0.25">
      <c r="A787" s="102"/>
      <c r="B787" s="103"/>
      <c r="C787" s="77">
        <v>2026</v>
      </c>
      <c r="D787" s="20">
        <f t="shared" si="386"/>
        <v>0</v>
      </c>
      <c r="E787" s="63">
        <v>0</v>
      </c>
      <c r="F787" s="63">
        <v>0</v>
      </c>
      <c r="G787" s="63">
        <v>0</v>
      </c>
      <c r="H787" s="63">
        <v>0</v>
      </c>
      <c r="I787" s="22"/>
    </row>
    <row r="788" spans="1:12" x14ac:dyDescent="0.25">
      <c r="A788" s="102" t="s">
        <v>109</v>
      </c>
      <c r="B788" s="103" t="s">
        <v>110</v>
      </c>
      <c r="C788" s="26" t="s">
        <v>160</v>
      </c>
      <c r="D788" s="52">
        <f>SUM(D789:D799)</f>
        <v>10088.9</v>
      </c>
      <c r="E788" s="61">
        <f>SUM(E789:E799)</f>
        <v>0</v>
      </c>
      <c r="F788" s="65">
        <f>SUM(F789:F799)</f>
        <v>10000</v>
      </c>
      <c r="G788" s="61">
        <f>SUM(G789:G799)</f>
        <v>88.9</v>
      </c>
      <c r="H788" s="61">
        <f>SUM(H789:H799)</f>
        <v>0</v>
      </c>
      <c r="I788" s="22"/>
    </row>
    <row r="789" spans="1:12" x14ac:dyDescent="0.25">
      <c r="A789" s="102"/>
      <c r="B789" s="103"/>
      <c r="C789" s="1">
        <v>2016</v>
      </c>
      <c r="D789" s="5">
        <f>SUM(E789:H789)</f>
        <v>0</v>
      </c>
      <c r="E789" s="63">
        <v>0</v>
      </c>
      <c r="F789" s="63">
        <v>0</v>
      </c>
      <c r="G789" s="63">
        <v>0</v>
      </c>
      <c r="H789" s="63">
        <v>0</v>
      </c>
      <c r="I789" s="22"/>
    </row>
    <row r="790" spans="1:12" x14ac:dyDescent="0.25">
      <c r="A790" s="102"/>
      <c r="B790" s="103"/>
      <c r="C790" s="1">
        <v>2017</v>
      </c>
      <c r="D790" s="5">
        <f t="shared" ref="D790:D795" si="388">SUM(E790:H790)</f>
        <v>0</v>
      </c>
      <c r="E790" s="63">
        <v>0</v>
      </c>
      <c r="F790" s="63">
        <v>0</v>
      </c>
      <c r="G790" s="63">
        <v>0</v>
      </c>
      <c r="H790" s="63">
        <v>0</v>
      </c>
      <c r="I790" s="22"/>
    </row>
    <row r="791" spans="1:12" x14ac:dyDescent="0.25">
      <c r="A791" s="102"/>
      <c r="B791" s="103"/>
      <c r="C791" s="1">
        <v>2018</v>
      </c>
      <c r="D791" s="51">
        <f t="shared" si="388"/>
        <v>10000</v>
      </c>
      <c r="E791" s="63">
        <v>0</v>
      </c>
      <c r="F791" s="64">
        <v>10000</v>
      </c>
      <c r="G791" s="63">
        <v>0</v>
      </c>
      <c r="H791" s="63">
        <v>0</v>
      </c>
      <c r="I791" s="22"/>
    </row>
    <row r="792" spans="1:12" x14ac:dyDescent="0.25">
      <c r="A792" s="102"/>
      <c r="B792" s="103"/>
      <c r="C792" s="1">
        <v>2019</v>
      </c>
      <c r="D792" s="5">
        <f t="shared" si="388"/>
        <v>88.9</v>
      </c>
      <c r="E792" s="63">
        <v>0</v>
      </c>
      <c r="F792" s="63">
        <v>0</v>
      </c>
      <c r="G792" s="63">
        <v>88.9</v>
      </c>
      <c r="H792" s="63">
        <v>0</v>
      </c>
      <c r="I792" s="22"/>
    </row>
    <row r="793" spans="1:12" x14ac:dyDescent="0.25">
      <c r="A793" s="102"/>
      <c r="B793" s="103"/>
      <c r="C793" s="1">
        <v>2020</v>
      </c>
      <c r="D793" s="5">
        <f t="shared" si="388"/>
        <v>0</v>
      </c>
      <c r="E793" s="63">
        <v>0</v>
      </c>
      <c r="F793" s="63">
        <v>0</v>
      </c>
      <c r="G793" s="63">
        <v>0</v>
      </c>
      <c r="H793" s="63">
        <v>0</v>
      </c>
      <c r="I793" s="22"/>
    </row>
    <row r="794" spans="1:12" x14ac:dyDescent="0.25">
      <c r="A794" s="102"/>
      <c r="B794" s="103"/>
      <c r="C794" s="1">
        <v>2021</v>
      </c>
      <c r="D794" s="5">
        <f t="shared" si="388"/>
        <v>0</v>
      </c>
      <c r="E794" s="63">
        <v>0</v>
      </c>
      <c r="F794" s="63">
        <v>0</v>
      </c>
      <c r="G794" s="63">
        <v>0</v>
      </c>
      <c r="H794" s="63">
        <v>0</v>
      </c>
      <c r="I794" s="22"/>
    </row>
    <row r="795" spans="1:12" x14ac:dyDescent="0.25">
      <c r="A795" s="102"/>
      <c r="B795" s="103"/>
      <c r="C795" s="39">
        <v>2022</v>
      </c>
      <c r="D795" s="5">
        <f t="shared" si="388"/>
        <v>0</v>
      </c>
      <c r="E795" s="63">
        <v>0</v>
      </c>
      <c r="F795" s="63">
        <v>0</v>
      </c>
      <c r="G795" s="63">
        <v>0</v>
      </c>
      <c r="H795" s="63">
        <v>0</v>
      </c>
      <c r="I795" s="22"/>
    </row>
    <row r="796" spans="1:12" x14ac:dyDescent="0.25">
      <c r="A796" s="102"/>
      <c r="B796" s="103"/>
      <c r="C796" s="78">
        <v>2023</v>
      </c>
      <c r="D796" s="5">
        <f t="shared" ref="D796" si="389">SUM(E796:H796)</f>
        <v>0</v>
      </c>
      <c r="E796" s="63">
        <v>0</v>
      </c>
      <c r="F796" s="63">
        <v>0</v>
      </c>
      <c r="G796" s="63">
        <v>0</v>
      </c>
      <c r="H796" s="63">
        <v>0</v>
      </c>
      <c r="I796" s="22"/>
    </row>
    <row r="797" spans="1:12" x14ac:dyDescent="0.25">
      <c r="A797" s="102"/>
      <c r="B797" s="103"/>
      <c r="C797" s="78">
        <v>2024</v>
      </c>
      <c r="D797" s="5">
        <f t="shared" ref="D797:D799" si="390">SUM(E797:H797)</f>
        <v>0</v>
      </c>
      <c r="E797" s="63">
        <v>0</v>
      </c>
      <c r="F797" s="63">
        <v>0</v>
      </c>
      <c r="G797" s="63">
        <v>0</v>
      </c>
      <c r="H797" s="63">
        <v>0</v>
      </c>
      <c r="I797" s="22"/>
    </row>
    <row r="798" spans="1:12" x14ac:dyDescent="0.25">
      <c r="A798" s="102"/>
      <c r="B798" s="103"/>
      <c r="C798" s="94">
        <v>2025</v>
      </c>
      <c r="D798" s="5">
        <f t="shared" ref="D798" si="391">SUM(E798:H798)</f>
        <v>0</v>
      </c>
      <c r="E798" s="63">
        <v>0</v>
      </c>
      <c r="F798" s="63">
        <v>0</v>
      </c>
      <c r="G798" s="63">
        <v>0</v>
      </c>
      <c r="H798" s="63">
        <v>0</v>
      </c>
      <c r="I798" s="22"/>
    </row>
    <row r="799" spans="1:12" x14ac:dyDescent="0.25">
      <c r="A799" s="102"/>
      <c r="B799" s="103"/>
      <c r="C799" s="78">
        <v>2026</v>
      </c>
      <c r="D799" s="5">
        <f t="shared" si="390"/>
        <v>0</v>
      </c>
      <c r="E799" s="63">
        <v>0</v>
      </c>
      <c r="F799" s="63">
        <v>0</v>
      </c>
      <c r="G799" s="63">
        <v>0</v>
      </c>
      <c r="H799" s="63">
        <v>0</v>
      </c>
      <c r="I799" s="22"/>
    </row>
    <row r="800" spans="1:12" x14ac:dyDescent="0.25">
      <c r="A800" s="98" t="s">
        <v>111</v>
      </c>
      <c r="B800" s="99" t="s">
        <v>112</v>
      </c>
      <c r="C800" s="55" t="s">
        <v>160</v>
      </c>
      <c r="D800" s="41">
        <f>SUM(D801:D811)</f>
        <v>0</v>
      </c>
      <c r="E800" s="41">
        <f>SUM(E801:E811)</f>
        <v>0</v>
      </c>
      <c r="F800" s="41">
        <f>SUM(F801:F811)</f>
        <v>0</v>
      </c>
      <c r="G800" s="41">
        <f>SUM(G801:G811)</f>
        <v>0</v>
      </c>
      <c r="H800" s="41">
        <f>SUM(H801:H811)</f>
        <v>0</v>
      </c>
      <c r="I800" s="100" t="s">
        <v>120</v>
      </c>
      <c r="L800" s="50">
        <f>D800-0</f>
        <v>0</v>
      </c>
    </row>
    <row r="801" spans="1:12" x14ac:dyDescent="0.25">
      <c r="A801" s="98"/>
      <c r="B801" s="99"/>
      <c r="C801" s="55">
        <v>2016</v>
      </c>
      <c r="D801" s="41">
        <f>SUM(E801:H801)</f>
        <v>0</v>
      </c>
      <c r="E801" s="41">
        <v>0</v>
      </c>
      <c r="F801" s="41">
        <v>0</v>
      </c>
      <c r="G801" s="41">
        <v>0</v>
      </c>
      <c r="H801" s="41">
        <v>0</v>
      </c>
      <c r="I801" s="101"/>
    </row>
    <row r="802" spans="1:12" x14ac:dyDescent="0.25">
      <c r="A802" s="98"/>
      <c r="B802" s="99"/>
      <c r="C802" s="55">
        <v>2017</v>
      </c>
      <c r="D802" s="41">
        <v>0</v>
      </c>
      <c r="E802" s="41">
        <v>0</v>
      </c>
      <c r="F802" s="41">
        <v>0</v>
      </c>
      <c r="G802" s="41">
        <v>0</v>
      </c>
      <c r="H802" s="41">
        <v>0</v>
      </c>
      <c r="I802" s="101"/>
    </row>
    <row r="803" spans="1:12" x14ac:dyDescent="0.25">
      <c r="A803" s="98"/>
      <c r="B803" s="99"/>
      <c r="C803" s="55">
        <v>2018</v>
      </c>
      <c r="D803" s="41">
        <v>0</v>
      </c>
      <c r="E803" s="41">
        <v>0</v>
      </c>
      <c r="F803" s="41">
        <v>0</v>
      </c>
      <c r="G803" s="41">
        <v>0</v>
      </c>
      <c r="H803" s="41">
        <v>0</v>
      </c>
      <c r="I803" s="101"/>
    </row>
    <row r="804" spans="1:12" x14ac:dyDescent="0.25">
      <c r="A804" s="98"/>
      <c r="B804" s="99"/>
      <c r="C804" s="55">
        <v>2019</v>
      </c>
      <c r="D804" s="41">
        <v>0</v>
      </c>
      <c r="E804" s="41">
        <v>0</v>
      </c>
      <c r="F804" s="41">
        <v>0</v>
      </c>
      <c r="G804" s="41">
        <v>0</v>
      </c>
      <c r="H804" s="41">
        <v>0</v>
      </c>
      <c r="I804" s="101"/>
    </row>
    <row r="805" spans="1:12" x14ac:dyDescent="0.25">
      <c r="A805" s="98"/>
      <c r="B805" s="99"/>
      <c r="C805" s="55">
        <v>2020</v>
      </c>
      <c r="D805" s="41">
        <v>0</v>
      </c>
      <c r="E805" s="41">
        <v>0</v>
      </c>
      <c r="F805" s="41">
        <v>0</v>
      </c>
      <c r="G805" s="41">
        <v>0</v>
      </c>
      <c r="H805" s="41">
        <v>0</v>
      </c>
      <c r="I805" s="101"/>
    </row>
    <row r="806" spans="1:12" x14ac:dyDescent="0.25">
      <c r="A806" s="98"/>
      <c r="B806" s="99"/>
      <c r="C806" s="55">
        <v>2021</v>
      </c>
      <c r="D806" s="41">
        <v>0</v>
      </c>
      <c r="E806" s="41">
        <v>0</v>
      </c>
      <c r="F806" s="41">
        <v>0</v>
      </c>
      <c r="G806" s="41">
        <v>0</v>
      </c>
      <c r="H806" s="41">
        <v>0</v>
      </c>
      <c r="I806" s="101"/>
    </row>
    <row r="807" spans="1:12" x14ac:dyDescent="0.25">
      <c r="A807" s="98"/>
      <c r="B807" s="99"/>
      <c r="C807" s="55">
        <v>2022</v>
      </c>
      <c r="D807" s="41">
        <v>0</v>
      </c>
      <c r="E807" s="41">
        <v>0</v>
      </c>
      <c r="F807" s="41">
        <v>0</v>
      </c>
      <c r="G807" s="41">
        <v>0</v>
      </c>
      <c r="H807" s="41">
        <v>0</v>
      </c>
      <c r="I807" s="101"/>
    </row>
    <row r="808" spans="1:12" x14ac:dyDescent="0.25">
      <c r="A808" s="98"/>
      <c r="B808" s="99"/>
      <c r="C808" s="79">
        <v>2023</v>
      </c>
      <c r="D808" s="41">
        <v>0</v>
      </c>
      <c r="E808" s="41">
        <v>0</v>
      </c>
      <c r="F808" s="41">
        <v>0</v>
      </c>
      <c r="G808" s="41">
        <v>0</v>
      </c>
      <c r="H808" s="41">
        <v>0</v>
      </c>
      <c r="I808" s="101"/>
    </row>
    <row r="809" spans="1:12" x14ac:dyDescent="0.25">
      <c r="A809" s="98"/>
      <c r="B809" s="99"/>
      <c r="C809" s="79">
        <v>2024</v>
      </c>
      <c r="D809" s="41">
        <v>0</v>
      </c>
      <c r="E809" s="41">
        <v>0</v>
      </c>
      <c r="F809" s="41">
        <v>0</v>
      </c>
      <c r="G809" s="41">
        <v>0</v>
      </c>
      <c r="H809" s="41">
        <v>0</v>
      </c>
      <c r="I809" s="101"/>
    </row>
    <row r="810" spans="1:12" x14ac:dyDescent="0.25">
      <c r="A810" s="98"/>
      <c r="B810" s="99"/>
      <c r="C810" s="87">
        <v>2025</v>
      </c>
      <c r="D810" s="41">
        <v>0</v>
      </c>
      <c r="E810" s="41">
        <v>0</v>
      </c>
      <c r="F810" s="41">
        <v>0</v>
      </c>
      <c r="G810" s="41">
        <v>0</v>
      </c>
      <c r="H810" s="41">
        <v>0</v>
      </c>
      <c r="I810" s="101"/>
    </row>
    <row r="811" spans="1:12" x14ac:dyDescent="0.25">
      <c r="A811" s="98"/>
      <c r="B811" s="99"/>
      <c r="C811" s="79">
        <v>2026</v>
      </c>
      <c r="D811" s="41">
        <v>0</v>
      </c>
      <c r="E811" s="41">
        <v>0</v>
      </c>
      <c r="F811" s="41">
        <v>0</v>
      </c>
      <c r="G811" s="41">
        <v>0</v>
      </c>
      <c r="H811" s="41">
        <v>0</v>
      </c>
      <c r="I811" s="115"/>
    </row>
    <row r="812" spans="1:12" x14ac:dyDescent="0.25">
      <c r="A812" s="98" t="s">
        <v>125</v>
      </c>
      <c r="B812" s="99" t="s">
        <v>126</v>
      </c>
      <c r="C812" s="55" t="s">
        <v>160</v>
      </c>
      <c r="D812" s="40">
        <f>SUM(D813:D823)</f>
        <v>5534.6</v>
      </c>
      <c r="E812" s="40">
        <f>SUM(E813:E823)</f>
        <v>5387.2999999999993</v>
      </c>
      <c r="F812" s="40">
        <f>SUM(F813:F823)</f>
        <v>147.30000000000001</v>
      </c>
      <c r="G812" s="41">
        <f>SUM(G813:G823)</f>
        <v>0</v>
      </c>
      <c r="H812" s="41">
        <f>SUM(H813:H823)</f>
        <v>0</v>
      </c>
      <c r="I812" s="100" t="s">
        <v>120</v>
      </c>
      <c r="L812" s="49">
        <f>D812-2846.5</f>
        <v>2688.1000000000004</v>
      </c>
    </row>
    <row r="813" spans="1:12" x14ac:dyDescent="0.25">
      <c r="A813" s="98"/>
      <c r="B813" s="99"/>
      <c r="C813" s="55">
        <v>2016</v>
      </c>
      <c r="D813" s="41">
        <f>SUM(E813:H813)</f>
        <v>0</v>
      </c>
      <c r="E813" s="41">
        <f t="shared" ref="E813:H820" si="392">E825+E837</f>
        <v>0</v>
      </c>
      <c r="F813" s="41">
        <f t="shared" si="392"/>
        <v>0</v>
      </c>
      <c r="G813" s="41">
        <f t="shared" si="392"/>
        <v>0</v>
      </c>
      <c r="H813" s="41">
        <f t="shared" si="392"/>
        <v>0</v>
      </c>
      <c r="I813" s="101"/>
    </row>
    <row r="814" spans="1:12" x14ac:dyDescent="0.25">
      <c r="A814" s="98"/>
      <c r="B814" s="99"/>
      <c r="C814" s="55">
        <v>2017</v>
      </c>
      <c r="D814" s="41">
        <f t="shared" ref="D814:D819" si="393">SUM(E814:H814)</f>
        <v>0</v>
      </c>
      <c r="E814" s="41">
        <f t="shared" si="392"/>
        <v>0</v>
      </c>
      <c r="F814" s="41">
        <f t="shared" si="392"/>
        <v>0</v>
      </c>
      <c r="G814" s="41">
        <f t="shared" si="392"/>
        <v>0</v>
      </c>
      <c r="H814" s="41">
        <f t="shared" si="392"/>
        <v>0</v>
      </c>
      <c r="I814" s="101"/>
    </row>
    <row r="815" spans="1:12" x14ac:dyDescent="0.25">
      <c r="A815" s="98"/>
      <c r="B815" s="99"/>
      <c r="C815" s="55">
        <v>2018</v>
      </c>
      <c r="D815" s="41">
        <f t="shared" si="393"/>
        <v>0</v>
      </c>
      <c r="E815" s="41">
        <f t="shared" si="392"/>
        <v>0</v>
      </c>
      <c r="F815" s="41">
        <f t="shared" si="392"/>
        <v>0</v>
      </c>
      <c r="G815" s="41">
        <f t="shared" si="392"/>
        <v>0</v>
      </c>
      <c r="H815" s="41">
        <f t="shared" si="392"/>
        <v>0</v>
      </c>
      <c r="I815" s="101"/>
    </row>
    <row r="816" spans="1:12" x14ac:dyDescent="0.25">
      <c r="A816" s="98"/>
      <c r="B816" s="99"/>
      <c r="C816" s="55">
        <v>2019</v>
      </c>
      <c r="D816" s="40">
        <f t="shared" si="393"/>
        <v>2846.5</v>
      </c>
      <c r="E816" s="41">
        <f t="shared" si="392"/>
        <v>2712.6</v>
      </c>
      <c r="F816" s="41">
        <f t="shared" si="392"/>
        <v>133.9</v>
      </c>
      <c r="G816" s="41">
        <f t="shared" si="392"/>
        <v>0</v>
      </c>
      <c r="H816" s="41">
        <f t="shared" si="392"/>
        <v>0</v>
      </c>
      <c r="I816" s="101"/>
    </row>
    <row r="817" spans="1:9" x14ac:dyDescent="0.25">
      <c r="A817" s="98"/>
      <c r="B817" s="99"/>
      <c r="C817" s="55">
        <v>2020</v>
      </c>
      <c r="D817" s="41">
        <f t="shared" si="393"/>
        <v>0</v>
      </c>
      <c r="E817" s="41">
        <f t="shared" si="392"/>
        <v>0</v>
      </c>
      <c r="F817" s="41">
        <f t="shared" si="392"/>
        <v>0</v>
      </c>
      <c r="G817" s="41">
        <f t="shared" si="392"/>
        <v>0</v>
      </c>
      <c r="H817" s="41">
        <f t="shared" si="392"/>
        <v>0</v>
      </c>
      <c r="I817" s="101"/>
    </row>
    <row r="818" spans="1:9" x14ac:dyDescent="0.25">
      <c r="A818" s="98"/>
      <c r="B818" s="99"/>
      <c r="C818" s="55">
        <v>2021</v>
      </c>
      <c r="D818" s="40">
        <f t="shared" si="393"/>
        <v>2688.1</v>
      </c>
      <c r="E818" s="40">
        <f t="shared" si="392"/>
        <v>2674.7</v>
      </c>
      <c r="F818" s="41">
        <f t="shared" si="392"/>
        <v>13.4</v>
      </c>
      <c r="G818" s="41">
        <f t="shared" si="392"/>
        <v>0</v>
      </c>
      <c r="H818" s="41">
        <f t="shared" si="392"/>
        <v>0</v>
      </c>
      <c r="I818" s="101"/>
    </row>
    <row r="819" spans="1:9" x14ac:dyDescent="0.25">
      <c r="A819" s="98"/>
      <c r="B819" s="99"/>
      <c r="C819" s="55">
        <v>2022</v>
      </c>
      <c r="D819" s="41">
        <f t="shared" si="393"/>
        <v>0</v>
      </c>
      <c r="E819" s="41">
        <f t="shared" si="392"/>
        <v>0</v>
      </c>
      <c r="F819" s="41">
        <f t="shared" si="392"/>
        <v>0</v>
      </c>
      <c r="G819" s="41">
        <f t="shared" si="392"/>
        <v>0</v>
      </c>
      <c r="H819" s="41">
        <f t="shared" si="392"/>
        <v>0</v>
      </c>
      <c r="I819" s="101"/>
    </row>
    <row r="820" spans="1:9" x14ac:dyDescent="0.25">
      <c r="A820" s="98"/>
      <c r="B820" s="99"/>
      <c r="C820" s="79">
        <v>2023</v>
      </c>
      <c r="D820" s="41">
        <f t="shared" ref="D820" si="394">SUM(E820:H820)</f>
        <v>0</v>
      </c>
      <c r="E820" s="41">
        <f t="shared" si="392"/>
        <v>0</v>
      </c>
      <c r="F820" s="41">
        <f t="shared" si="392"/>
        <v>0</v>
      </c>
      <c r="G820" s="41">
        <f t="shared" si="392"/>
        <v>0</v>
      </c>
      <c r="H820" s="41">
        <f t="shared" si="392"/>
        <v>0</v>
      </c>
      <c r="I820" s="101"/>
    </row>
    <row r="821" spans="1:9" x14ac:dyDescent="0.25">
      <c r="A821" s="98"/>
      <c r="B821" s="99"/>
      <c r="C821" s="79">
        <v>2024</v>
      </c>
      <c r="D821" s="41">
        <f t="shared" ref="D821:D823" si="395">SUM(E821:H821)</f>
        <v>0</v>
      </c>
      <c r="E821" s="41">
        <f t="shared" ref="E821:H821" si="396">E833+E845</f>
        <v>0</v>
      </c>
      <c r="F821" s="41">
        <f t="shared" si="396"/>
        <v>0</v>
      </c>
      <c r="G821" s="41">
        <f t="shared" si="396"/>
        <v>0</v>
      </c>
      <c r="H821" s="41">
        <f t="shared" si="396"/>
        <v>0</v>
      </c>
      <c r="I821" s="101"/>
    </row>
    <row r="822" spans="1:9" x14ac:dyDescent="0.25">
      <c r="A822" s="98"/>
      <c r="B822" s="99"/>
      <c r="C822" s="87">
        <v>2025</v>
      </c>
      <c r="D822" s="41">
        <f t="shared" ref="D822" si="397">SUM(E822:H822)</f>
        <v>0</v>
      </c>
      <c r="E822" s="41">
        <f t="shared" ref="E822:H823" si="398">E834+E846</f>
        <v>0</v>
      </c>
      <c r="F822" s="41">
        <f t="shared" si="398"/>
        <v>0</v>
      </c>
      <c r="G822" s="41">
        <f t="shared" si="398"/>
        <v>0</v>
      </c>
      <c r="H822" s="41">
        <f t="shared" si="398"/>
        <v>0</v>
      </c>
      <c r="I822" s="101"/>
    </row>
    <row r="823" spans="1:9" x14ac:dyDescent="0.25">
      <c r="A823" s="98"/>
      <c r="B823" s="99"/>
      <c r="C823" s="79">
        <v>2026</v>
      </c>
      <c r="D823" s="41">
        <f t="shared" si="395"/>
        <v>0</v>
      </c>
      <c r="E823" s="41">
        <f t="shared" si="398"/>
        <v>0</v>
      </c>
      <c r="F823" s="41">
        <f t="shared" si="398"/>
        <v>0</v>
      </c>
      <c r="G823" s="41">
        <f t="shared" si="398"/>
        <v>0</v>
      </c>
      <c r="H823" s="41">
        <f t="shared" si="398"/>
        <v>0</v>
      </c>
      <c r="I823" s="101"/>
    </row>
    <row r="824" spans="1:9" x14ac:dyDescent="0.25">
      <c r="A824" s="102" t="s">
        <v>127</v>
      </c>
      <c r="B824" s="103" t="s">
        <v>128</v>
      </c>
      <c r="C824" s="32" t="s">
        <v>160</v>
      </c>
      <c r="D824" s="6">
        <f>SUM(D825:D835)</f>
        <v>2846.5</v>
      </c>
      <c r="E824" s="60">
        <f>SUM(E825:E835)</f>
        <v>2712.6</v>
      </c>
      <c r="F824" s="61">
        <f t="shared" ref="F824:G824" si="399">SUM(F825:F835)</f>
        <v>133.9</v>
      </c>
      <c r="G824" s="61">
        <f t="shared" si="399"/>
        <v>0</v>
      </c>
      <c r="H824" s="61">
        <f>SUM(H825:H835)</f>
        <v>0</v>
      </c>
      <c r="I824" s="35"/>
    </row>
    <row r="825" spans="1:9" x14ac:dyDescent="0.25">
      <c r="A825" s="102"/>
      <c r="B825" s="103"/>
      <c r="C825" s="1">
        <v>2016</v>
      </c>
      <c r="D825" s="5">
        <f>SUM(E825:H825)</f>
        <v>0</v>
      </c>
      <c r="E825" s="63">
        <v>0</v>
      </c>
      <c r="F825" s="63">
        <v>0</v>
      </c>
      <c r="G825" s="63">
        <v>0</v>
      </c>
      <c r="H825" s="63">
        <v>0</v>
      </c>
      <c r="I825" s="35"/>
    </row>
    <row r="826" spans="1:9" x14ac:dyDescent="0.25">
      <c r="A826" s="102"/>
      <c r="B826" s="103"/>
      <c r="C826" s="1">
        <v>2017</v>
      </c>
      <c r="D826" s="5">
        <f t="shared" ref="D826:D831" si="400">SUM(E826:H826)</f>
        <v>0</v>
      </c>
      <c r="E826" s="63">
        <v>0</v>
      </c>
      <c r="F826" s="63">
        <v>0</v>
      </c>
      <c r="G826" s="63">
        <v>0</v>
      </c>
      <c r="H826" s="63">
        <v>0</v>
      </c>
      <c r="I826" s="35"/>
    </row>
    <row r="827" spans="1:9" x14ac:dyDescent="0.25">
      <c r="A827" s="102"/>
      <c r="B827" s="103"/>
      <c r="C827" s="1">
        <v>2018</v>
      </c>
      <c r="D827" s="5">
        <f t="shared" si="400"/>
        <v>0</v>
      </c>
      <c r="E827" s="63">
        <v>0</v>
      </c>
      <c r="F827" s="63">
        <v>0</v>
      </c>
      <c r="G827" s="63">
        <v>0</v>
      </c>
      <c r="H827" s="63">
        <v>0</v>
      </c>
      <c r="I827" s="35"/>
    </row>
    <row r="828" spans="1:9" x14ac:dyDescent="0.25">
      <c r="A828" s="102"/>
      <c r="B828" s="103"/>
      <c r="C828" s="1">
        <v>2019</v>
      </c>
      <c r="D828" s="7">
        <f>SUM(E828:H828)</f>
        <v>2846.5</v>
      </c>
      <c r="E828" s="62">
        <v>2712.6</v>
      </c>
      <c r="F828" s="63">
        <v>133.9</v>
      </c>
      <c r="G828" s="63">
        <v>0</v>
      </c>
      <c r="H828" s="63">
        <v>0</v>
      </c>
      <c r="I828" s="35"/>
    </row>
    <row r="829" spans="1:9" x14ac:dyDescent="0.25">
      <c r="A829" s="102"/>
      <c r="B829" s="103"/>
      <c r="C829" s="1">
        <v>2020</v>
      </c>
      <c r="D829" s="5">
        <f t="shared" si="400"/>
        <v>0</v>
      </c>
      <c r="E829" s="63">
        <v>0</v>
      </c>
      <c r="F829" s="63">
        <v>0</v>
      </c>
      <c r="G829" s="63">
        <v>0</v>
      </c>
      <c r="H829" s="63">
        <v>0</v>
      </c>
      <c r="I829" s="35"/>
    </row>
    <row r="830" spans="1:9" x14ac:dyDescent="0.25">
      <c r="A830" s="102"/>
      <c r="B830" s="103"/>
      <c r="C830" s="39">
        <v>2021</v>
      </c>
      <c r="D830" s="5">
        <f t="shared" si="400"/>
        <v>0</v>
      </c>
      <c r="E830" s="63">
        <v>0</v>
      </c>
      <c r="F830" s="63">
        <v>0</v>
      </c>
      <c r="G830" s="63">
        <v>0</v>
      </c>
      <c r="H830" s="63">
        <v>0</v>
      </c>
      <c r="I830" s="35"/>
    </row>
    <row r="831" spans="1:9" x14ac:dyDescent="0.25">
      <c r="A831" s="102"/>
      <c r="B831" s="103"/>
      <c r="C831" s="39">
        <v>2022</v>
      </c>
      <c r="D831" s="5">
        <f t="shared" si="400"/>
        <v>0</v>
      </c>
      <c r="E831" s="63">
        <v>0</v>
      </c>
      <c r="F831" s="63">
        <v>0</v>
      </c>
      <c r="G831" s="63">
        <v>0</v>
      </c>
      <c r="H831" s="63">
        <v>0</v>
      </c>
      <c r="I831" s="35"/>
    </row>
    <row r="832" spans="1:9" x14ac:dyDescent="0.25">
      <c r="A832" s="102"/>
      <c r="B832" s="103"/>
      <c r="C832" s="78">
        <v>2023</v>
      </c>
      <c r="D832" s="5">
        <f t="shared" ref="D832" si="401">SUM(E832:H832)</f>
        <v>0</v>
      </c>
      <c r="E832" s="63">
        <v>0</v>
      </c>
      <c r="F832" s="63">
        <v>0</v>
      </c>
      <c r="G832" s="63">
        <v>0</v>
      </c>
      <c r="H832" s="63">
        <v>0</v>
      </c>
      <c r="I832" s="76"/>
    </row>
    <row r="833" spans="1:12" x14ac:dyDescent="0.25">
      <c r="A833" s="102"/>
      <c r="B833" s="103"/>
      <c r="C833" s="78">
        <v>2024</v>
      </c>
      <c r="D833" s="5">
        <f t="shared" ref="D833:D835" si="402">SUM(E833:H833)</f>
        <v>0</v>
      </c>
      <c r="E833" s="63">
        <v>0</v>
      </c>
      <c r="F833" s="63">
        <v>0</v>
      </c>
      <c r="G833" s="63">
        <v>0</v>
      </c>
      <c r="H833" s="63">
        <v>0</v>
      </c>
      <c r="I833" s="76"/>
    </row>
    <row r="834" spans="1:12" x14ac:dyDescent="0.25">
      <c r="A834" s="102"/>
      <c r="B834" s="103"/>
      <c r="C834" s="94">
        <v>2025</v>
      </c>
      <c r="D834" s="5">
        <f t="shared" ref="D834" si="403">SUM(E834:H834)</f>
        <v>0</v>
      </c>
      <c r="E834" s="63">
        <v>0</v>
      </c>
      <c r="F834" s="63">
        <v>0</v>
      </c>
      <c r="G834" s="63">
        <v>0</v>
      </c>
      <c r="H834" s="63">
        <v>0</v>
      </c>
      <c r="I834" s="88"/>
    </row>
    <row r="835" spans="1:12" x14ac:dyDescent="0.25">
      <c r="A835" s="102"/>
      <c r="B835" s="103"/>
      <c r="C835" s="78">
        <v>2026</v>
      </c>
      <c r="D835" s="5">
        <f t="shared" si="402"/>
        <v>0</v>
      </c>
      <c r="E835" s="63">
        <v>0</v>
      </c>
      <c r="F835" s="63">
        <v>0</v>
      </c>
      <c r="G835" s="63">
        <v>0</v>
      </c>
      <c r="H835" s="63">
        <v>0</v>
      </c>
      <c r="I835" s="35"/>
    </row>
    <row r="836" spans="1:12" x14ac:dyDescent="0.25">
      <c r="A836" s="100" t="s">
        <v>135</v>
      </c>
      <c r="B836" s="100" t="s">
        <v>136</v>
      </c>
      <c r="C836" s="37" t="s">
        <v>160</v>
      </c>
      <c r="D836" s="6">
        <f>SUM(D837:D847)</f>
        <v>2688.1</v>
      </c>
      <c r="E836" s="60">
        <f>SUM(E837:E847)</f>
        <v>2674.7</v>
      </c>
      <c r="F836" s="61">
        <f t="shared" ref="F836:G836" si="404">SUM(F837:F847)</f>
        <v>13.4</v>
      </c>
      <c r="G836" s="61">
        <f t="shared" si="404"/>
        <v>0</v>
      </c>
      <c r="H836" s="61">
        <f>SUM(H837:H847)</f>
        <v>0</v>
      </c>
      <c r="I836" s="35"/>
    </row>
    <row r="837" spans="1:12" x14ac:dyDescent="0.25">
      <c r="A837" s="101"/>
      <c r="B837" s="101"/>
      <c r="C837" s="39">
        <v>2016</v>
      </c>
      <c r="D837" s="5">
        <f>SUM(E837:H837)</f>
        <v>0</v>
      </c>
      <c r="E837" s="63">
        <v>0</v>
      </c>
      <c r="F837" s="63">
        <v>0</v>
      </c>
      <c r="G837" s="63">
        <v>0</v>
      </c>
      <c r="H837" s="63">
        <v>0</v>
      </c>
      <c r="I837" s="35"/>
    </row>
    <row r="838" spans="1:12" x14ac:dyDescent="0.25">
      <c r="A838" s="101"/>
      <c r="B838" s="101"/>
      <c r="C838" s="39">
        <v>2017</v>
      </c>
      <c r="D838" s="5">
        <f t="shared" ref="D838:D843" si="405">SUM(E838:H838)</f>
        <v>0</v>
      </c>
      <c r="E838" s="63">
        <v>0</v>
      </c>
      <c r="F838" s="63">
        <v>0</v>
      </c>
      <c r="G838" s="63">
        <v>0</v>
      </c>
      <c r="H838" s="63">
        <v>0</v>
      </c>
      <c r="I838" s="35"/>
    </row>
    <row r="839" spans="1:12" x14ac:dyDescent="0.25">
      <c r="A839" s="101"/>
      <c r="B839" s="101"/>
      <c r="C839" s="39">
        <v>2018</v>
      </c>
      <c r="D839" s="5">
        <f t="shared" si="405"/>
        <v>0</v>
      </c>
      <c r="E839" s="63">
        <v>0</v>
      </c>
      <c r="F839" s="63">
        <v>0</v>
      </c>
      <c r="G839" s="63">
        <v>0</v>
      </c>
      <c r="H839" s="63">
        <v>0</v>
      </c>
      <c r="I839" s="35"/>
    </row>
    <row r="840" spans="1:12" x14ac:dyDescent="0.25">
      <c r="A840" s="101"/>
      <c r="B840" s="101"/>
      <c r="C840" s="39">
        <v>2019</v>
      </c>
      <c r="D840" s="5">
        <f t="shared" si="405"/>
        <v>0</v>
      </c>
      <c r="E840" s="63">
        <v>0</v>
      </c>
      <c r="F840" s="63">
        <v>0</v>
      </c>
      <c r="G840" s="63">
        <v>0</v>
      </c>
      <c r="H840" s="63">
        <v>0</v>
      </c>
      <c r="I840" s="35"/>
    </row>
    <row r="841" spans="1:12" x14ac:dyDescent="0.25">
      <c r="A841" s="101"/>
      <c r="B841" s="101"/>
      <c r="C841" s="39">
        <v>2020</v>
      </c>
      <c r="D841" s="5">
        <f t="shared" si="405"/>
        <v>0</v>
      </c>
      <c r="E841" s="63">
        <v>0</v>
      </c>
      <c r="F841" s="63">
        <v>0</v>
      </c>
      <c r="G841" s="63">
        <v>0</v>
      </c>
      <c r="H841" s="63">
        <v>0</v>
      </c>
      <c r="I841" s="35"/>
    </row>
    <row r="842" spans="1:12" x14ac:dyDescent="0.25">
      <c r="A842" s="101"/>
      <c r="B842" s="101"/>
      <c r="C842" s="39">
        <v>2021</v>
      </c>
      <c r="D842" s="7">
        <f t="shared" si="405"/>
        <v>2688.1</v>
      </c>
      <c r="E842" s="62">
        <v>2674.7</v>
      </c>
      <c r="F842" s="62">
        <v>13.4</v>
      </c>
      <c r="G842" s="63">
        <v>0</v>
      </c>
      <c r="H842" s="63">
        <v>0</v>
      </c>
      <c r="I842" s="35"/>
    </row>
    <row r="843" spans="1:12" x14ac:dyDescent="0.25">
      <c r="A843" s="101"/>
      <c r="B843" s="101"/>
      <c r="C843" s="39">
        <v>2022</v>
      </c>
      <c r="D843" s="5">
        <f t="shared" si="405"/>
        <v>0</v>
      </c>
      <c r="E843" s="63">
        <v>0</v>
      </c>
      <c r="F843" s="63">
        <v>0</v>
      </c>
      <c r="G843" s="63">
        <v>0</v>
      </c>
      <c r="H843" s="63">
        <v>0</v>
      </c>
      <c r="I843" s="35"/>
    </row>
    <row r="844" spans="1:12" x14ac:dyDescent="0.25">
      <c r="A844" s="101"/>
      <c r="B844" s="101"/>
      <c r="C844" s="78">
        <v>2023</v>
      </c>
      <c r="D844" s="5">
        <f t="shared" ref="D844" si="406">SUM(E844:H844)</f>
        <v>0</v>
      </c>
      <c r="E844" s="63">
        <v>0</v>
      </c>
      <c r="F844" s="63">
        <v>0</v>
      </c>
      <c r="G844" s="63">
        <v>0</v>
      </c>
      <c r="H844" s="63">
        <v>0</v>
      </c>
      <c r="I844" s="76"/>
    </row>
    <row r="845" spans="1:12" x14ac:dyDescent="0.25">
      <c r="A845" s="101"/>
      <c r="B845" s="101"/>
      <c r="C845" s="78">
        <v>2024</v>
      </c>
      <c r="D845" s="5">
        <f t="shared" ref="D845:D847" si="407">SUM(E845:H845)</f>
        <v>0</v>
      </c>
      <c r="E845" s="63">
        <v>0</v>
      </c>
      <c r="F845" s="63">
        <v>0</v>
      </c>
      <c r="G845" s="63">
        <v>0</v>
      </c>
      <c r="H845" s="63">
        <v>0</v>
      </c>
      <c r="I845" s="76"/>
    </row>
    <row r="846" spans="1:12" x14ac:dyDescent="0.25">
      <c r="A846" s="101"/>
      <c r="B846" s="101"/>
      <c r="C846" s="94">
        <v>2025</v>
      </c>
      <c r="D846" s="5">
        <f t="shared" ref="D846" si="408">SUM(E846:H846)</f>
        <v>0</v>
      </c>
      <c r="E846" s="63">
        <v>0</v>
      </c>
      <c r="F846" s="63">
        <v>0</v>
      </c>
      <c r="G846" s="63">
        <v>0</v>
      </c>
      <c r="H846" s="63">
        <v>0</v>
      </c>
      <c r="I846" s="88"/>
    </row>
    <row r="847" spans="1:12" x14ac:dyDescent="0.25">
      <c r="A847" s="115"/>
      <c r="B847" s="115"/>
      <c r="C847" s="78">
        <v>2026</v>
      </c>
      <c r="D847" s="5">
        <f t="shared" si="407"/>
        <v>0</v>
      </c>
      <c r="E847" s="63">
        <v>0</v>
      </c>
      <c r="F847" s="63">
        <v>0</v>
      </c>
      <c r="G847" s="63">
        <v>0</v>
      </c>
      <c r="H847" s="63">
        <v>0</v>
      </c>
      <c r="I847" s="35"/>
    </row>
    <row r="848" spans="1:12" ht="14.25" customHeight="1" x14ac:dyDescent="0.25">
      <c r="A848" s="114" t="s">
        <v>129</v>
      </c>
      <c r="B848" s="111" t="s">
        <v>130</v>
      </c>
      <c r="C848" s="55" t="s">
        <v>160</v>
      </c>
      <c r="D848" s="40">
        <f>SUM(D849:D859)</f>
        <v>29251.3</v>
      </c>
      <c r="E848" s="41">
        <f>SUM(E849:E859)</f>
        <v>0</v>
      </c>
      <c r="F848" s="40">
        <f>SUM(F849:F859)</f>
        <v>29251.3</v>
      </c>
      <c r="G848" s="41">
        <f>SUM(G849:G859)</f>
        <v>0</v>
      </c>
      <c r="H848" s="41">
        <f>SUM(H849:H859)</f>
        <v>0</v>
      </c>
      <c r="I848" s="100" t="s">
        <v>120</v>
      </c>
      <c r="L848" s="49">
        <f>D848-0</f>
        <v>29251.3</v>
      </c>
    </row>
    <row r="849" spans="1:9" x14ac:dyDescent="0.25">
      <c r="A849" s="112"/>
      <c r="B849" s="112"/>
      <c r="C849" s="55">
        <v>2016</v>
      </c>
      <c r="D849" s="45">
        <f t="shared" ref="D849:H857" si="409">D861</f>
        <v>0</v>
      </c>
      <c r="E849" s="45">
        <f t="shared" si="409"/>
        <v>0</v>
      </c>
      <c r="F849" s="45">
        <f t="shared" si="409"/>
        <v>0</v>
      </c>
      <c r="G849" s="45">
        <f t="shared" si="409"/>
        <v>0</v>
      </c>
      <c r="H849" s="45">
        <f t="shared" si="409"/>
        <v>0</v>
      </c>
      <c r="I849" s="101"/>
    </row>
    <row r="850" spans="1:9" x14ac:dyDescent="0.25">
      <c r="A850" s="112"/>
      <c r="B850" s="112"/>
      <c r="C850" s="55">
        <v>2017</v>
      </c>
      <c r="D850" s="45">
        <f t="shared" si="409"/>
        <v>0</v>
      </c>
      <c r="E850" s="45">
        <f t="shared" si="409"/>
        <v>0</v>
      </c>
      <c r="F850" s="45">
        <f t="shared" si="409"/>
        <v>0</v>
      </c>
      <c r="G850" s="45">
        <f t="shared" si="409"/>
        <v>0</v>
      </c>
      <c r="H850" s="45">
        <f t="shared" si="409"/>
        <v>0</v>
      </c>
      <c r="I850" s="101"/>
    </row>
    <row r="851" spans="1:9" x14ac:dyDescent="0.25">
      <c r="A851" s="112"/>
      <c r="B851" s="112"/>
      <c r="C851" s="55">
        <v>2018</v>
      </c>
      <c r="D851" s="45">
        <f t="shared" si="409"/>
        <v>0</v>
      </c>
      <c r="E851" s="45">
        <f t="shared" si="409"/>
        <v>0</v>
      </c>
      <c r="F851" s="45">
        <f t="shared" si="409"/>
        <v>0</v>
      </c>
      <c r="G851" s="45">
        <f t="shared" si="409"/>
        <v>0</v>
      </c>
      <c r="H851" s="45">
        <f t="shared" si="409"/>
        <v>0</v>
      </c>
      <c r="I851" s="101"/>
    </row>
    <row r="852" spans="1:9" x14ac:dyDescent="0.25">
      <c r="A852" s="112"/>
      <c r="B852" s="112"/>
      <c r="C852" s="55">
        <v>2019</v>
      </c>
      <c r="D852" s="45">
        <f t="shared" si="409"/>
        <v>0</v>
      </c>
      <c r="E852" s="45">
        <f t="shared" si="409"/>
        <v>0</v>
      </c>
      <c r="F852" s="45">
        <f t="shared" si="409"/>
        <v>0</v>
      </c>
      <c r="G852" s="45">
        <f t="shared" si="409"/>
        <v>0</v>
      </c>
      <c r="H852" s="45">
        <f t="shared" si="409"/>
        <v>0</v>
      </c>
      <c r="I852" s="101"/>
    </row>
    <row r="853" spans="1:9" x14ac:dyDescent="0.25">
      <c r="A853" s="112"/>
      <c r="B853" s="112"/>
      <c r="C853" s="55">
        <v>2020</v>
      </c>
      <c r="D853" s="44">
        <f t="shared" si="409"/>
        <v>3062.1</v>
      </c>
      <c r="E853" s="45">
        <f t="shared" si="409"/>
        <v>0</v>
      </c>
      <c r="F853" s="44">
        <f t="shared" si="409"/>
        <v>3062.1</v>
      </c>
      <c r="G853" s="45">
        <f t="shared" si="409"/>
        <v>0</v>
      </c>
      <c r="H853" s="45">
        <f t="shared" si="409"/>
        <v>0</v>
      </c>
      <c r="I853" s="101"/>
    </row>
    <row r="854" spans="1:9" x14ac:dyDescent="0.25">
      <c r="A854" s="112"/>
      <c r="B854" s="112"/>
      <c r="C854" s="55">
        <v>2021</v>
      </c>
      <c r="D854" s="44">
        <f t="shared" si="409"/>
        <v>10484.4</v>
      </c>
      <c r="E854" s="45">
        <f t="shared" si="409"/>
        <v>0</v>
      </c>
      <c r="F854" s="44">
        <f t="shared" si="409"/>
        <v>10484.4</v>
      </c>
      <c r="G854" s="45">
        <f t="shared" si="409"/>
        <v>0</v>
      </c>
      <c r="H854" s="45">
        <f t="shared" si="409"/>
        <v>0</v>
      </c>
      <c r="I854" s="101"/>
    </row>
    <row r="855" spans="1:9" x14ac:dyDescent="0.25">
      <c r="A855" s="112"/>
      <c r="B855" s="112"/>
      <c r="C855" s="55">
        <v>2022</v>
      </c>
      <c r="D855" s="44">
        <f t="shared" si="409"/>
        <v>15704.8</v>
      </c>
      <c r="E855" s="45">
        <f t="shared" si="409"/>
        <v>0</v>
      </c>
      <c r="F855" s="44">
        <f t="shared" si="409"/>
        <v>15704.8</v>
      </c>
      <c r="G855" s="45">
        <f t="shared" si="409"/>
        <v>0</v>
      </c>
      <c r="H855" s="45">
        <f t="shared" si="409"/>
        <v>0</v>
      </c>
      <c r="I855" s="101"/>
    </row>
    <row r="856" spans="1:9" x14ac:dyDescent="0.25">
      <c r="A856" s="112"/>
      <c r="B856" s="112"/>
      <c r="C856" s="79">
        <v>2023</v>
      </c>
      <c r="D856" s="45">
        <f t="shared" si="409"/>
        <v>0</v>
      </c>
      <c r="E856" s="45">
        <f t="shared" si="409"/>
        <v>0</v>
      </c>
      <c r="F856" s="45">
        <f t="shared" si="409"/>
        <v>0</v>
      </c>
      <c r="G856" s="45">
        <f t="shared" si="409"/>
        <v>0</v>
      </c>
      <c r="H856" s="45">
        <f t="shared" si="409"/>
        <v>0</v>
      </c>
      <c r="I856" s="101"/>
    </row>
    <row r="857" spans="1:9" x14ac:dyDescent="0.25">
      <c r="A857" s="112"/>
      <c r="B857" s="112"/>
      <c r="C857" s="79">
        <v>2024</v>
      </c>
      <c r="D857" s="45">
        <f t="shared" si="409"/>
        <v>0</v>
      </c>
      <c r="E857" s="45">
        <f t="shared" si="409"/>
        <v>0</v>
      </c>
      <c r="F857" s="45">
        <f t="shared" si="409"/>
        <v>0</v>
      </c>
      <c r="G857" s="45">
        <f t="shared" si="409"/>
        <v>0</v>
      </c>
      <c r="H857" s="45">
        <f t="shared" si="409"/>
        <v>0</v>
      </c>
      <c r="I857" s="101"/>
    </row>
    <row r="858" spans="1:9" x14ac:dyDescent="0.25">
      <c r="A858" s="112"/>
      <c r="B858" s="112"/>
      <c r="C858" s="87">
        <v>2025</v>
      </c>
      <c r="D858" s="45">
        <f t="shared" ref="D858:H859" si="410">D870</f>
        <v>0</v>
      </c>
      <c r="E858" s="45">
        <f t="shared" si="410"/>
        <v>0</v>
      </c>
      <c r="F858" s="45">
        <f t="shared" si="410"/>
        <v>0</v>
      </c>
      <c r="G858" s="45">
        <f t="shared" si="410"/>
        <v>0</v>
      </c>
      <c r="H858" s="45">
        <f t="shared" si="410"/>
        <v>0</v>
      </c>
      <c r="I858" s="101"/>
    </row>
    <row r="859" spans="1:9" x14ac:dyDescent="0.25">
      <c r="A859" s="113"/>
      <c r="B859" s="113"/>
      <c r="C859" s="79">
        <v>2026</v>
      </c>
      <c r="D859" s="45">
        <f t="shared" si="410"/>
        <v>0</v>
      </c>
      <c r="E859" s="45">
        <f t="shared" si="410"/>
        <v>0</v>
      </c>
      <c r="F859" s="45">
        <f t="shared" si="410"/>
        <v>0</v>
      </c>
      <c r="G859" s="45">
        <f t="shared" si="410"/>
        <v>0</v>
      </c>
      <c r="H859" s="45">
        <f t="shared" si="410"/>
        <v>0</v>
      </c>
      <c r="I859" s="101"/>
    </row>
    <row r="860" spans="1:9" x14ac:dyDescent="0.25">
      <c r="A860" s="100" t="s">
        <v>131</v>
      </c>
      <c r="B860" s="100" t="s">
        <v>132</v>
      </c>
      <c r="C860" s="38" t="s">
        <v>160</v>
      </c>
      <c r="D860" s="6">
        <f>SUM(D861:D871)</f>
        <v>29251.3</v>
      </c>
      <c r="E860" s="61">
        <f>SUM(E861:E871)</f>
        <v>0</v>
      </c>
      <c r="F860" s="60">
        <f>SUM(F861:F871)</f>
        <v>29251.3</v>
      </c>
      <c r="G860" s="61">
        <f>SUM(G861:G871)</f>
        <v>0</v>
      </c>
      <c r="H860" s="61">
        <f>SUM(H861:H871)</f>
        <v>0</v>
      </c>
      <c r="I860" s="35"/>
    </row>
    <row r="861" spans="1:9" x14ac:dyDescent="0.25">
      <c r="A861" s="101"/>
      <c r="B861" s="101"/>
      <c r="C861" s="36">
        <v>2016</v>
      </c>
      <c r="D861" s="5">
        <f t="shared" ref="D861:D867" si="411">SUM(E861:H861)</f>
        <v>0</v>
      </c>
      <c r="E861" s="63">
        <v>0</v>
      </c>
      <c r="F861" s="63">
        <v>0</v>
      </c>
      <c r="G861" s="63">
        <v>0</v>
      </c>
      <c r="H861" s="63">
        <v>0</v>
      </c>
      <c r="I861" s="35"/>
    </row>
    <row r="862" spans="1:9" x14ac:dyDescent="0.25">
      <c r="A862" s="101"/>
      <c r="B862" s="101"/>
      <c r="C862" s="36">
        <v>2017</v>
      </c>
      <c r="D862" s="5">
        <f t="shared" si="411"/>
        <v>0</v>
      </c>
      <c r="E862" s="63">
        <v>0</v>
      </c>
      <c r="F862" s="63">
        <v>0</v>
      </c>
      <c r="G862" s="63">
        <v>0</v>
      </c>
      <c r="H862" s="63">
        <v>0</v>
      </c>
      <c r="I862" s="35"/>
    </row>
    <row r="863" spans="1:9" x14ac:dyDescent="0.25">
      <c r="A863" s="101"/>
      <c r="B863" s="101"/>
      <c r="C863" s="36">
        <v>2018</v>
      </c>
      <c r="D863" s="5">
        <f t="shared" si="411"/>
        <v>0</v>
      </c>
      <c r="E863" s="63">
        <v>0</v>
      </c>
      <c r="F863" s="63">
        <v>0</v>
      </c>
      <c r="G863" s="63">
        <v>0</v>
      </c>
      <c r="H863" s="63">
        <v>0</v>
      </c>
      <c r="I863" s="35"/>
    </row>
    <row r="864" spans="1:9" x14ac:dyDescent="0.25">
      <c r="A864" s="101"/>
      <c r="B864" s="101"/>
      <c r="C864" s="36">
        <v>2019</v>
      </c>
      <c r="D864" s="5">
        <f t="shared" si="411"/>
        <v>0</v>
      </c>
      <c r="E864" s="63">
        <v>0</v>
      </c>
      <c r="F864" s="63">
        <v>0</v>
      </c>
      <c r="G864" s="63">
        <v>0</v>
      </c>
      <c r="H864" s="63">
        <v>0</v>
      </c>
      <c r="I864" s="35"/>
    </row>
    <row r="865" spans="1:10" x14ac:dyDescent="0.25">
      <c r="A865" s="101"/>
      <c r="B865" s="101"/>
      <c r="C865" s="36">
        <v>2020</v>
      </c>
      <c r="D865" s="7">
        <f t="shared" si="411"/>
        <v>3062.1</v>
      </c>
      <c r="E865" s="63">
        <v>0</v>
      </c>
      <c r="F865" s="62">
        <v>3062.1</v>
      </c>
      <c r="G865" s="63">
        <v>0</v>
      </c>
      <c r="H865" s="67">
        <v>0</v>
      </c>
      <c r="I865" s="35"/>
      <c r="J865" s="8" t="s">
        <v>134</v>
      </c>
    </row>
    <row r="866" spans="1:10" x14ac:dyDescent="0.25">
      <c r="A866" s="101"/>
      <c r="B866" s="101"/>
      <c r="C866" s="36">
        <v>2021</v>
      </c>
      <c r="D866" s="7">
        <f t="shared" si="411"/>
        <v>10484.4</v>
      </c>
      <c r="E866" s="63">
        <v>0</v>
      </c>
      <c r="F866" s="62">
        <v>10484.4</v>
      </c>
      <c r="G866" s="63">
        <v>0</v>
      </c>
      <c r="H866" s="63">
        <v>0</v>
      </c>
      <c r="I866" s="35"/>
      <c r="J866" s="8" t="s">
        <v>133</v>
      </c>
    </row>
    <row r="867" spans="1:10" x14ac:dyDescent="0.25">
      <c r="A867" s="101"/>
      <c r="B867" s="101"/>
      <c r="C867" s="36">
        <v>2022</v>
      </c>
      <c r="D867" s="7">
        <f t="shared" si="411"/>
        <v>15704.8</v>
      </c>
      <c r="E867" s="63">
        <v>0</v>
      </c>
      <c r="F867" s="62">
        <f>15500+204.8</f>
        <v>15704.8</v>
      </c>
      <c r="G867" s="63">
        <v>0</v>
      </c>
      <c r="H867" s="63">
        <v>0</v>
      </c>
      <c r="I867" s="35"/>
      <c r="J867" s="8" t="s">
        <v>159</v>
      </c>
    </row>
    <row r="868" spans="1:10" x14ac:dyDescent="0.25">
      <c r="A868" s="101"/>
      <c r="B868" s="101"/>
      <c r="C868" s="77">
        <v>2023</v>
      </c>
      <c r="D868" s="5">
        <f t="shared" ref="D868" si="412">SUM(E868:H868)</f>
        <v>0</v>
      </c>
      <c r="E868" s="63">
        <v>0</v>
      </c>
      <c r="F868" s="63">
        <v>0</v>
      </c>
      <c r="G868" s="63">
        <v>0</v>
      </c>
      <c r="H868" s="63">
        <v>0</v>
      </c>
      <c r="I868" s="76"/>
    </row>
    <row r="869" spans="1:10" x14ac:dyDescent="0.25">
      <c r="A869" s="101"/>
      <c r="B869" s="101"/>
      <c r="C869" s="77">
        <v>2024</v>
      </c>
      <c r="D869" s="5">
        <f t="shared" ref="D869:D871" si="413">SUM(E869:H869)</f>
        <v>0</v>
      </c>
      <c r="E869" s="63">
        <v>0</v>
      </c>
      <c r="F869" s="63">
        <v>0</v>
      </c>
      <c r="G869" s="63">
        <v>0</v>
      </c>
      <c r="H869" s="63">
        <v>0</v>
      </c>
      <c r="I869" s="76"/>
    </row>
    <row r="870" spans="1:10" x14ac:dyDescent="0.25">
      <c r="A870" s="101"/>
      <c r="B870" s="101"/>
      <c r="C870" s="89">
        <v>2025</v>
      </c>
      <c r="D870" s="5">
        <f t="shared" ref="D870" si="414">SUM(E870:H870)</f>
        <v>0</v>
      </c>
      <c r="E870" s="63">
        <v>0</v>
      </c>
      <c r="F870" s="63">
        <v>0</v>
      </c>
      <c r="G870" s="63">
        <v>0</v>
      </c>
      <c r="H870" s="63">
        <v>0</v>
      </c>
      <c r="I870" s="88"/>
    </row>
    <row r="871" spans="1:10" x14ac:dyDescent="0.25">
      <c r="A871" s="115"/>
      <c r="B871" s="115"/>
      <c r="C871" s="77">
        <v>2026</v>
      </c>
      <c r="D871" s="5">
        <f t="shared" si="413"/>
        <v>0</v>
      </c>
      <c r="E871" s="63">
        <v>0</v>
      </c>
      <c r="F871" s="63">
        <v>0</v>
      </c>
      <c r="G871" s="63">
        <v>0</v>
      </c>
      <c r="H871" s="63">
        <v>0</v>
      </c>
      <c r="I871" s="35"/>
    </row>
    <row r="872" spans="1:10" ht="19.5" customHeight="1" x14ac:dyDescent="0.25">
      <c r="A872" s="107">
        <v>3</v>
      </c>
      <c r="B872" s="108" t="s">
        <v>113</v>
      </c>
      <c r="C872" s="56" t="s">
        <v>160</v>
      </c>
      <c r="D872" s="33">
        <f>SUM(D873:D883)</f>
        <v>47219.5</v>
      </c>
      <c r="E872" s="33">
        <f>SUM(E873:E883)</f>
        <v>43378.799999999996</v>
      </c>
      <c r="F872" s="33">
        <f>SUM(F873:F883)</f>
        <v>1399.7</v>
      </c>
      <c r="G872" s="34">
        <f>SUM(G873:G883)</f>
        <v>0</v>
      </c>
      <c r="H872" s="71">
        <f>SUM(H873:H883)</f>
        <v>2441</v>
      </c>
      <c r="I872" s="100" t="s">
        <v>120</v>
      </c>
    </row>
    <row r="873" spans="1:10" x14ac:dyDescent="0.25">
      <c r="A873" s="107"/>
      <c r="B873" s="108"/>
      <c r="C873" s="56">
        <v>2016</v>
      </c>
      <c r="D873" s="34">
        <f>E873+F873+G873+H873</f>
        <v>0</v>
      </c>
      <c r="E873" s="34">
        <f>E885</f>
        <v>0</v>
      </c>
      <c r="F873" s="34">
        <f>F885</f>
        <v>0</v>
      </c>
      <c r="G873" s="34">
        <f>G885</f>
        <v>0</v>
      </c>
      <c r="H873" s="34">
        <f>H885</f>
        <v>0</v>
      </c>
      <c r="I873" s="101"/>
    </row>
    <row r="874" spans="1:10" x14ac:dyDescent="0.25">
      <c r="A874" s="107"/>
      <c r="B874" s="108"/>
      <c r="C874" s="56">
        <v>2017</v>
      </c>
      <c r="D874" s="33">
        <f t="shared" ref="D874:D877" si="415">E874+F874+G874+H874</f>
        <v>8619</v>
      </c>
      <c r="E874" s="33">
        <f t="shared" ref="E874:H879" si="416">E886</f>
        <v>8000</v>
      </c>
      <c r="F874" s="33">
        <f t="shared" si="416"/>
        <v>619</v>
      </c>
      <c r="G874" s="34">
        <f t="shared" si="416"/>
        <v>0</v>
      </c>
      <c r="H874" s="34">
        <f t="shared" si="416"/>
        <v>0</v>
      </c>
      <c r="I874" s="101"/>
    </row>
    <row r="875" spans="1:10" x14ac:dyDescent="0.25">
      <c r="A875" s="107"/>
      <c r="B875" s="108"/>
      <c r="C875" s="56">
        <v>2018</v>
      </c>
      <c r="D875" s="33">
        <f t="shared" si="415"/>
        <v>6241.5</v>
      </c>
      <c r="E875" s="33">
        <f t="shared" si="416"/>
        <v>5920</v>
      </c>
      <c r="F875" s="33">
        <f t="shared" si="416"/>
        <v>321.5</v>
      </c>
      <c r="G875" s="34">
        <f t="shared" si="416"/>
        <v>0</v>
      </c>
      <c r="H875" s="34">
        <f t="shared" si="416"/>
        <v>0</v>
      </c>
      <c r="I875" s="101"/>
    </row>
    <row r="876" spans="1:10" x14ac:dyDescent="0.25">
      <c r="A876" s="107"/>
      <c r="B876" s="108"/>
      <c r="C876" s="56">
        <v>2019</v>
      </c>
      <c r="D876" s="33">
        <f t="shared" si="415"/>
        <v>6500.3</v>
      </c>
      <c r="E876" s="33">
        <f t="shared" si="416"/>
        <v>6158.1</v>
      </c>
      <c r="F876" s="33">
        <f t="shared" si="416"/>
        <v>342.2</v>
      </c>
      <c r="G876" s="34">
        <f t="shared" si="416"/>
        <v>0</v>
      </c>
      <c r="H876" s="34">
        <f t="shared" si="416"/>
        <v>0</v>
      </c>
      <c r="I876" s="101"/>
    </row>
    <row r="877" spans="1:10" x14ac:dyDescent="0.25">
      <c r="A877" s="107"/>
      <c r="B877" s="108"/>
      <c r="C877" s="56">
        <v>2020</v>
      </c>
      <c r="D877" s="34">
        <f t="shared" si="415"/>
        <v>0</v>
      </c>
      <c r="E877" s="34">
        <f t="shared" si="416"/>
        <v>0</v>
      </c>
      <c r="F877" s="34">
        <f t="shared" si="416"/>
        <v>0</v>
      </c>
      <c r="G877" s="34">
        <f t="shared" si="416"/>
        <v>0</v>
      </c>
      <c r="H877" s="34">
        <f t="shared" si="416"/>
        <v>0</v>
      </c>
      <c r="I877" s="101"/>
    </row>
    <row r="878" spans="1:10" x14ac:dyDescent="0.25">
      <c r="A878" s="107"/>
      <c r="B878" s="108"/>
      <c r="C878" s="56">
        <v>2021</v>
      </c>
      <c r="D878" s="33">
        <f>E878+F878+G878+H878</f>
        <v>10675.3</v>
      </c>
      <c r="E878" s="33">
        <f t="shared" si="416"/>
        <v>8193.2999999999993</v>
      </c>
      <c r="F878" s="34">
        <f t="shared" si="416"/>
        <v>41</v>
      </c>
      <c r="G878" s="34">
        <f t="shared" si="416"/>
        <v>0</v>
      </c>
      <c r="H878" s="34">
        <f t="shared" si="416"/>
        <v>2441</v>
      </c>
      <c r="I878" s="101"/>
    </row>
    <row r="879" spans="1:10" x14ac:dyDescent="0.25">
      <c r="A879" s="107"/>
      <c r="B879" s="108"/>
      <c r="C879" s="56">
        <v>2022</v>
      </c>
      <c r="D879" s="33">
        <f t="shared" ref="D879:D880" si="417">E879+F879+G879+H879</f>
        <v>15183.4</v>
      </c>
      <c r="E879" s="33">
        <f t="shared" si="416"/>
        <v>15107.4</v>
      </c>
      <c r="F879" s="34">
        <f t="shared" si="416"/>
        <v>76</v>
      </c>
      <c r="G879" s="34">
        <f t="shared" si="416"/>
        <v>0</v>
      </c>
      <c r="H879" s="34">
        <f t="shared" si="416"/>
        <v>0</v>
      </c>
      <c r="I879" s="101"/>
    </row>
    <row r="880" spans="1:10" x14ac:dyDescent="0.25">
      <c r="A880" s="107"/>
      <c r="B880" s="108"/>
      <c r="C880" s="74">
        <v>2023</v>
      </c>
      <c r="D880" s="34">
        <f t="shared" si="417"/>
        <v>0</v>
      </c>
      <c r="E880" s="34">
        <f t="shared" ref="E880:H881" si="418">E892</f>
        <v>0</v>
      </c>
      <c r="F880" s="34">
        <f t="shared" si="418"/>
        <v>0</v>
      </c>
      <c r="G880" s="34">
        <f t="shared" si="418"/>
        <v>0</v>
      </c>
      <c r="H880" s="34">
        <f t="shared" si="418"/>
        <v>0</v>
      </c>
      <c r="I880" s="101"/>
    </row>
    <row r="881" spans="1:9" x14ac:dyDescent="0.25">
      <c r="A881" s="107"/>
      <c r="B881" s="108"/>
      <c r="C881" s="74">
        <v>2024</v>
      </c>
      <c r="D881" s="34">
        <f t="shared" ref="D881:D883" si="419">E881+F881+G881+H881</f>
        <v>0</v>
      </c>
      <c r="E881" s="34">
        <f t="shared" si="418"/>
        <v>0</v>
      </c>
      <c r="F881" s="34">
        <f t="shared" si="418"/>
        <v>0</v>
      </c>
      <c r="G881" s="34">
        <f t="shared" si="418"/>
        <v>0</v>
      </c>
      <c r="H881" s="34">
        <f t="shared" si="418"/>
        <v>0</v>
      </c>
      <c r="I881" s="101"/>
    </row>
    <row r="882" spans="1:9" x14ac:dyDescent="0.25">
      <c r="A882" s="107"/>
      <c r="B882" s="108"/>
      <c r="C882" s="90">
        <v>2025</v>
      </c>
      <c r="D882" s="34">
        <f t="shared" ref="D882" si="420">E882+F882+G882+H882</f>
        <v>0</v>
      </c>
      <c r="E882" s="34">
        <f t="shared" ref="E882:H883" si="421">E894</f>
        <v>0</v>
      </c>
      <c r="F882" s="34">
        <f t="shared" si="421"/>
        <v>0</v>
      </c>
      <c r="G882" s="34">
        <f t="shared" si="421"/>
        <v>0</v>
      </c>
      <c r="H882" s="34">
        <f t="shared" si="421"/>
        <v>0</v>
      </c>
      <c r="I882" s="101"/>
    </row>
    <row r="883" spans="1:9" x14ac:dyDescent="0.25">
      <c r="A883" s="107"/>
      <c r="B883" s="108"/>
      <c r="C883" s="74">
        <v>2026</v>
      </c>
      <c r="D883" s="34">
        <f t="shared" si="419"/>
        <v>0</v>
      </c>
      <c r="E883" s="34">
        <f t="shared" si="421"/>
        <v>0</v>
      </c>
      <c r="F883" s="34">
        <f t="shared" si="421"/>
        <v>0</v>
      </c>
      <c r="G883" s="34">
        <f t="shared" si="421"/>
        <v>0</v>
      </c>
      <c r="H883" s="34">
        <f t="shared" si="421"/>
        <v>0</v>
      </c>
      <c r="I883" s="101"/>
    </row>
    <row r="884" spans="1:9" ht="21.75" customHeight="1" x14ac:dyDescent="0.25">
      <c r="A884" s="109" t="s">
        <v>114</v>
      </c>
      <c r="B884" s="110" t="s">
        <v>115</v>
      </c>
      <c r="C884" s="38" t="s">
        <v>160</v>
      </c>
      <c r="D884" s="10">
        <f>D896</f>
        <v>47219.5</v>
      </c>
      <c r="E884" s="60">
        <f>E896</f>
        <v>43378.799999999996</v>
      </c>
      <c r="F884" s="60">
        <f>F896</f>
        <v>1399.7</v>
      </c>
      <c r="G884" s="61">
        <f>SUM(G885:G895)</f>
        <v>0</v>
      </c>
      <c r="H884" s="61">
        <f>SUM(H885:H895)</f>
        <v>2441</v>
      </c>
      <c r="I884" s="22"/>
    </row>
    <row r="885" spans="1:9" x14ac:dyDescent="0.25">
      <c r="A885" s="109"/>
      <c r="B885" s="110"/>
      <c r="C885" s="36">
        <v>2016</v>
      </c>
      <c r="D885" s="20">
        <f>E885+F885+G885+H885</f>
        <v>0</v>
      </c>
      <c r="E885" s="63">
        <f>E897</f>
        <v>0</v>
      </c>
      <c r="F885" s="63">
        <f>F897</f>
        <v>0</v>
      </c>
      <c r="G885" s="63">
        <f>G897</f>
        <v>0</v>
      </c>
      <c r="H885" s="63">
        <f>H897</f>
        <v>0</v>
      </c>
      <c r="I885" s="22"/>
    </row>
    <row r="886" spans="1:9" x14ac:dyDescent="0.25">
      <c r="A886" s="109"/>
      <c r="B886" s="110"/>
      <c r="C886" s="36">
        <v>2017</v>
      </c>
      <c r="D886" s="19">
        <f>E886+F886+G886+H886</f>
        <v>8619</v>
      </c>
      <c r="E886" s="62">
        <f t="shared" ref="E886:F891" si="422">E898</f>
        <v>8000</v>
      </c>
      <c r="F886" s="63">
        <f>F898</f>
        <v>619</v>
      </c>
      <c r="G886" s="63">
        <f t="shared" ref="G886:H891" si="423">G898</f>
        <v>0</v>
      </c>
      <c r="H886" s="63">
        <f t="shared" si="423"/>
        <v>0</v>
      </c>
      <c r="I886" s="22"/>
    </row>
    <row r="887" spans="1:9" x14ac:dyDescent="0.25">
      <c r="A887" s="109"/>
      <c r="B887" s="110"/>
      <c r="C887" s="36">
        <v>2018</v>
      </c>
      <c r="D887" s="19">
        <f>E887+F887+G887+H887</f>
        <v>6241.5</v>
      </c>
      <c r="E887" s="62">
        <f t="shared" si="422"/>
        <v>5920</v>
      </c>
      <c r="F887" s="63">
        <f t="shared" si="422"/>
        <v>321.5</v>
      </c>
      <c r="G887" s="63">
        <f t="shared" si="423"/>
        <v>0</v>
      </c>
      <c r="H887" s="63">
        <f t="shared" si="423"/>
        <v>0</v>
      </c>
      <c r="I887" s="22"/>
    </row>
    <row r="888" spans="1:9" x14ac:dyDescent="0.25">
      <c r="A888" s="109"/>
      <c r="B888" s="110"/>
      <c r="C888" s="36">
        <v>2019</v>
      </c>
      <c r="D888" s="19">
        <f>E888+F888+G888+H888</f>
        <v>6500.3</v>
      </c>
      <c r="E888" s="62">
        <f t="shared" ref="E888:E893" si="424">E900</f>
        <v>6158.1</v>
      </c>
      <c r="F888" s="63">
        <f t="shared" si="422"/>
        <v>342.2</v>
      </c>
      <c r="G888" s="63">
        <f t="shared" si="423"/>
        <v>0</v>
      </c>
      <c r="H888" s="63">
        <f t="shared" si="423"/>
        <v>0</v>
      </c>
      <c r="I888" s="22"/>
    </row>
    <row r="889" spans="1:9" x14ac:dyDescent="0.25">
      <c r="A889" s="109"/>
      <c r="B889" s="110"/>
      <c r="C889" s="36">
        <v>2020</v>
      </c>
      <c r="D889" s="20">
        <f t="shared" ref="D889:D891" si="425">E889+F889+G889+H889</f>
        <v>0</v>
      </c>
      <c r="E889" s="63">
        <f t="shared" si="424"/>
        <v>0</v>
      </c>
      <c r="F889" s="63">
        <f t="shared" si="422"/>
        <v>0</v>
      </c>
      <c r="G889" s="63">
        <f t="shared" si="423"/>
        <v>0</v>
      </c>
      <c r="H889" s="63">
        <f t="shared" si="423"/>
        <v>0</v>
      </c>
      <c r="I889" s="22"/>
    </row>
    <row r="890" spans="1:9" x14ac:dyDescent="0.25">
      <c r="A890" s="109"/>
      <c r="B890" s="110"/>
      <c r="C890" s="36">
        <v>2021</v>
      </c>
      <c r="D890" s="19">
        <f t="shared" si="425"/>
        <v>10675.3</v>
      </c>
      <c r="E890" s="62">
        <f t="shared" si="424"/>
        <v>8193.2999999999993</v>
      </c>
      <c r="F890" s="63">
        <f t="shared" si="422"/>
        <v>41</v>
      </c>
      <c r="G890" s="63">
        <f t="shared" si="423"/>
        <v>0</v>
      </c>
      <c r="H890" s="63">
        <f t="shared" si="423"/>
        <v>2441</v>
      </c>
      <c r="I890" s="22"/>
    </row>
    <row r="891" spans="1:9" x14ac:dyDescent="0.25">
      <c r="A891" s="109"/>
      <c r="B891" s="110"/>
      <c r="C891" s="36">
        <v>2022</v>
      </c>
      <c r="D891" s="20">
        <f t="shared" si="425"/>
        <v>15183.4</v>
      </c>
      <c r="E891" s="63">
        <f t="shared" si="424"/>
        <v>15107.4</v>
      </c>
      <c r="F891" s="63">
        <f t="shared" si="422"/>
        <v>76</v>
      </c>
      <c r="G891" s="63">
        <f t="shared" si="423"/>
        <v>0</v>
      </c>
      <c r="H891" s="63">
        <f t="shared" si="423"/>
        <v>0</v>
      </c>
      <c r="I891" s="22"/>
    </row>
    <row r="892" spans="1:9" x14ac:dyDescent="0.25">
      <c r="A892" s="109"/>
      <c r="B892" s="110"/>
      <c r="C892" s="73">
        <v>2023</v>
      </c>
      <c r="D892" s="20">
        <f t="shared" ref="D892" si="426">E892+F892+G892+H892</f>
        <v>0</v>
      </c>
      <c r="E892" s="63">
        <f t="shared" si="424"/>
        <v>0</v>
      </c>
      <c r="F892" s="63">
        <f>F904</f>
        <v>0</v>
      </c>
      <c r="G892" s="63">
        <f>G904</f>
        <v>0</v>
      </c>
      <c r="H892" s="63">
        <f>H904</f>
        <v>0</v>
      </c>
      <c r="I892" s="22"/>
    </row>
    <row r="893" spans="1:9" x14ac:dyDescent="0.25">
      <c r="A893" s="109"/>
      <c r="B893" s="110"/>
      <c r="C893" s="73">
        <v>2024</v>
      </c>
      <c r="D893" s="20">
        <f t="shared" ref="D893:D895" si="427">E893+F893+G893+H893</f>
        <v>0</v>
      </c>
      <c r="E893" s="63">
        <f t="shared" si="424"/>
        <v>0</v>
      </c>
      <c r="F893" s="63">
        <f t="shared" ref="F893:H893" si="428">F905</f>
        <v>0</v>
      </c>
      <c r="G893" s="63">
        <f t="shared" si="428"/>
        <v>0</v>
      </c>
      <c r="H893" s="63">
        <f t="shared" si="428"/>
        <v>0</v>
      </c>
      <c r="I893" s="22"/>
    </row>
    <row r="894" spans="1:9" x14ac:dyDescent="0.25">
      <c r="A894" s="109"/>
      <c r="B894" s="110"/>
      <c r="C894" s="89">
        <v>2025</v>
      </c>
      <c r="D894" s="20">
        <f t="shared" ref="D894" si="429">E894+F894+G894+H894</f>
        <v>0</v>
      </c>
      <c r="E894" s="63">
        <f t="shared" ref="E894:H895" si="430">E906</f>
        <v>0</v>
      </c>
      <c r="F894" s="63">
        <f t="shared" si="430"/>
        <v>0</v>
      </c>
      <c r="G894" s="63">
        <f t="shared" si="430"/>
        <v>0</v>
      </c>
      <c r="H894" s="63">
        <f t="shared" si="430"/>
        <v>0</v>
      </c>
      <c r="I894" s="22"/>
    </row>
    <row r="895" spans="1:9" x14ac:dyDescent="0.25">
      <c r="A895" s="109"/>
      <c r="B895" s="110"/>
      <c r="C895" s="73">
        <v>2026</v>
      </c>
      <c r="D895" s="20">
        <f t="shared" si="427"/>
        <v>0</v>
      </c>
      <c r="E895" s="63">
        <f t="shared" si="430"/>
        <v>0</v>
      </c>
      <c r="F895" s="63">
        <f t="shared" si="430"/>
        <v>0</v>
      </c>
      <c r="G895" s="63">
        <f t="shared" si="430"/>
        <v>0</v>
      </c>
      <c r="H895" s="63">
        <f t="shared" si="430"/>
        <v>0</v>
      </c>
      <c r="I895" s="22"/>
    </row>
    <row r="896" spans="1:9" ht="20.25" customHeight="1" x14ac:dyDescent="0.25">
      <c r="A896" s="102" t="s">
        <v>116</v>
      </c>
      <c r="B896" s="103" t="s">
        <v>152</v>
      </c>
      <c r="C896" s="38" t="s">
        <v>160</v>
      </c>
      <c r="D896" s="10">
        <f>SUM(D897:D907)</f>
        <v>47219.5</v>
      </c>
      <c r="E896" s="60">
        <f>SUM(E897:E907)</f>
        <v>43378.799999999996</v>
      </c>
      <c r="F896" s="60">
        <f>SUM(F897:F907)</f>
        <v>1399.7</v>
      </c>
      <c r="G896" s="61">
        <f t="shared" ref="G896:H896" si="431">SUM(G897:G907)</f>
        <v>0</v>
      </c>
      <c r="H896" s="61">
        <f t="shared" si="431"/>
        <v>2441</v>
      </c>
      <c r="I896" s="22"/>
    </row>
    <row r="897" spans="1:9" x14ac:dyDescent="0.25">
      <c r="A897" s="102"/>
      <c r="B897" s="103"/>
      <c r="C897" s="36">
        <v>2016</v>
      </c>
      <c r="D897" s="20">
        <f>E897+F897+G897+H897</f>
        <v>0</v>
      </c>
      <c r="E897" s="63">
        <v>0</v>
      </c>
      <c r="F897" s="63">
        <v>0</v>
      </c>
      <c r="G897" s="63">
        <v>0</v>
      </c>
      <c r="H897" s="63">
        <v>0</v>
      </c>
      <c r="I897" s="22"/>
    </row>
    <row r="898" spans="1:9" x14ac:dyDescent="0.25">
      <c r="A898" s="102"/>
      <c r="B898" s="103"/>
      <c r="C898" s="36">
        <v>2017</v>
      </c>
      <c r="D898" s="19">
        <f t="shared" ref="D898:D899" si="432">E898+F898+G898+H898</f>
        <v>8619</v>
      </c>
      <c r="E898" s="62">
        <v>8000</v>
      </c>
      <c r="F898" s="62">
        <v>619</v>
      </c>
      <c r="G898" s="63">
        <v>0</v>
      </c>
      <c r="H898" s="63">
        <v>0</v>
      </c>
      <c r="I898" s="22"/>
    </row>
    <row r="899" spans="1:9" x14ac:dyDescent="0.25">
      <c r="A899" s="102"/>
      <c r="B899" s="103"/>
      <c r="C899" s="36">
        <v>2018</v>
      </c>
      <c r="D899" s="19">
        <f t="shared" si="432"/>
        <v>6241.5</v>
      </c>
      <c r="E899" s="62">
        <v>5920</v>
      </c>
      <c r="F899" s="62">
        <v>321.5</v>
      </c>
      <c r="G899" s="63">
        <v>0</v>
      </c>
      <c r="H899" s="63">
        <v>0</v>
      </c>
      <c r="I899" s="22"/>
    </row>
    <row r="900" spans="1:9" x14ac:dyDescent="0.25">
      <c r="A900" s="102"/>
      <c r="B900" s="103"/>
      <c r="C900" s="39">
        <v>2019</v>
      </c>
      <c r="D900" s="7">
        <f>E900+F900+G900+H900</f>
        <v>6500.3</v>
      </c>
      <c r="E900" s="62">
        <f>1256.9+4901.2</f>
        <v>6158.1</v>
      </c>
      <c r="F900" s="62">
        <f>70+272.2</f>
        <v>342.2</v>
      </c>
      <c r="G900" s="63">
        <v>0</v>
      </c>
      <c r="H900" s="63">
        <v>0</v>
      </c>
      <c r="I900" s="22"/>
    </row>
    <row r="901" spans="1:9" x14ac:dyDescent="0.25">
      <c r="A901" s="102"/>
      <c r="B901" s="103"/>
      <c r="C901" s="36">
        <v>2020</v>
      </c>
      <c r="D901" s="4">
        <f t="shared" ref="D901:D903" si="433">E901+F901+G901+H901</f>
        <v>0</v>
      </c>
      <c r="E901" s="63">
        <v>0</v>
      </c>
      <c r="F901" s="63">
        <v>0</v>
      </c>
      <c r="G901" s="63">
        <v>0</v>
      </c>
      <c r="H901" s="63">
        <v>0</v>
      </c>
      <c r="I901" s="22"/>
    </row>
    <row r="902" spans="1:9" x14ac:dyDescent="0.25">
      <c r="A902" s="102"/>
      <c r="B902" s="103"/>
      <c r="C902" s="39">
        <v>2021</v>
      </c>
      <c r="D902" s="7">
        <f t="shared" si="433"/>
        <v>10675.3</v>
      </c>
      <c r="E902" s="62">
        <v>8193.2999999999993</v>
      </c>
      <c r="F902" s="63">
        <v>41</v>
      </c>
      <c r="G902" s="63">
        <v>0</v>
      </c>
      <c r="H902" s="63">
        <v>2441</v>
      </c>
      <c r="I902" s="22"/>
    </row>
    <row r="903" spans="1:9" x14ac:dyDescent="0.25">
      <c r="A903" s="102"/>
      <c r="B903" s="103"/>
      <c r="C903" s="36">
        <v>2022</v>
      </c>
      <c r="D903" s="4">
        <f t="shared" si="433"/>
        <v>15183.4</v>
      </c>
      <c r="E903" s="63">
        <v>15107.4</v>
      </c>
      <c r="F903" s="63">
        <v>76</v>
      </c>
      <c r="G903" s="63">
        <v>0</v>
      </c>
      <c r="H903" s="63">
        <v>0</v>
      </c>
      <c r="I903" s="22"/>
    </row>
    <row r="904" spans="1:9" x14ac:dyDescent="0.25">
      <c r="A904" s="102"/>
      <c r="B904" s="103"/>
      <c r="C904" s="73">
        <v>2023</v>
      </c>
      <c r="D904" s="4">
        <f t="shared" ref="D904" si="434">E904+F904+G904+H904</f>
        <v>0</v>
      </c>
      <c r="E904" s="63">
        <v>0</v>
      </c>
      <c r="F904" s="63">
        <v>0</v>
      </c>
      <c r="G904" s="63">
        <v>0</v>
      </c>
      <c r="H904" s="63">
        <v>0</v>
      </c>
      <c r="I904" s="22"/>
    </row>
    <row r="905" spans="1:9" x14ac:dyDescent="0.25">
      <c r="A905" s="102"/>
      <c r="B905" s="103"/>
      <c r="C905" s="73">
        <v>2024</v>
      </c>
      <c r="D905" s="4">
        <f t="shared" ref="D905:D907" si="435">E905+F905+G905+H905</f>
        <v>0</v>
      </c>
      <c r="E905" s="63">
        <v>0</v>
      </c>
      <c r="F905" s="63">
        <v>0</v>
      </c>
      <c r="G905" s="63">
        <v>0</v>
      </c>
      <c r="H905" s="63">
        <v>0</v>
      </c>
      <c r="I905" s="22"/>
    </row>
    <row r="906" spans="1:9" x14ac:dyDescent="0.25">
      <c r="A906" s="102"/>
      <c r="B906" s="103"/>
      <c r="C906" s="89">
        <v>2025</v>
      </c>
      <c r="D906" s="4">
        <f t="shared" ref="D906" si="436">E906+F906+G906+H906</f>
        <v>0</v>
      </c>
      <c r="E906" s="63">
        <v>0</v>
      </c>
      <c r="F906" s="63">
        <v>0</v>
      </c>
      <c r="G906" s="63">
        <v>0</v>
      </c>
      <c r="H906" s="63">
        <v>0</v>
      </c>
      <c r="I906" s="22"/>
    </row>
    <row r="907" spans="1:9" x14ac:dyDescent="0.25">
      <c r="A907" s="102"/>
      <c r="B907" s="103"/>
      <c r="C907" s="73">
        <v>2026</v>
      </c>
      <c r="D907" s="4">
        <f t="shared" si="435"/>
        <v>0</v>
      </c>
      <c r="E907" s="63">
        <v>0</v>
      </c>
      <c r="F907" s="63">
        <v>0</v>
      </c>
      <c r="G907" s="63">
        <v>0</v>
      </c>
      <c r="H907" s="63">
        <v>0</v>
      </c>
      <c r="I907" s="23"/>
    </row>
    <row r="908" spans="1:9" ht="19.5" customHeight="1" x14ac:dyDescent="0.25">
      <c r="A908" s="107">
        <v>4</v>
      </c>
      <c r="B908" s="108" t="s">
        <v>122</v>
      </c>
      <c r="C908" s="56" t="s">
        <v>156</v>
      </c>
      <c r="D908" s="33">
        <f>SUM(D909:D919)</f>
        <v>3585966.4</v>
      </c>
      <c r="E908" s="33">
        <f>SUM(E909:E919)</f>
        <v>3585966.4</v>
      </c>
      <c r="F908" s="34">
        <f>SUM(F909:F919)</f>
        <v>0</v>
      </c>
      <c r="G908" s="34">
        <f>SUM(G909:G919)</f>
        <v>0</v>
      </c>
      <c r="H908" s="71">
        <f>SUM(H909:H919)</f>
        <v>0</v>
      </c>
      <c r="I908" s="95" t="s">
        <v>120</v>
      </c>
    </row>
    <row r="909" spans="1:9" x14ac:dyDescent="0.25">
      <c r="A909" s="107"/>
      <c r="B909" s="108"/>
      <c r="C909" s="56">
        <v>2016</v>
      </c>
      <c r="D909" s="34">
        <f t="shared" ref="D909:E912" si="437">D921</f>
        <v>0</v>
      </c>
      <c r="E909" s="34">
        <f t="shared" si="437"/>
        <v>0</v>
      </c>
      <c r="F909" s="34">
        <v>0</v>
      </c>
      <c r="G909" s="34">
        <v>0</v>
      </c>
      <c r="H909" s="34">
        <v>0</v>
      </c>
      <c r="I909" s="96"/>
    </row>
    <row r="910" spans="1:9" x14ac:dyDescent="0.25">
      <c r="A910" s="107"/>
      <c r="B910" s="108"/>
      <c r="C910" s="56">
        <v>2017</v>
      </c>
      <c r="D910" s="34">
        <f t="shared" si="437"/>
        <v>0</v>
      </c>
      <c r="E910" s="34">
        <f t="shared" si="437"/>
        <v>0</v>
      </c>
      <c r="F910" s="34">
        <v>0</v>
      </c>
      <c r="G910" s="34">
        <v>0</v>
      </c>
      <c r="H910" s="34">
        <v>0</v>
      </c>
      <c r="I910" s="96"/>
    </row>
    <row r="911" spans="1:9" x14ac:dyDescent="0.25">
      <c r="A911" s="107"/>
      <c r="B911" s="108"/>
      <c r="C911" s="56">
        <v>2018</v>
      </c>
      <c r="D911" s="34">
        <f t="shared" si="437"/>
        <v>0</v>
      </c>
      <c r="E911" s="34">
        <f t="shared" si="437"/>
        <v>0</v>
      </c>
      <c r="F911" s="34">
        <v>0</v>
      </c>
      <c r="G911" s="34">
        <v>0</v>
      </c>
      <c r="H911" s="34">
        <v>0</v>
      </c>
      <c r="I911" s="96"/>
    </row>
    <row r="912" spans="1:9" x14ac:dyDescent="0.25">
      <c r="A912" s="107"/>
      <c r="B912" s="108"/>
      <c r="C912" s="56">
        <v>2019</v>
      </c>
      <c r="D912" s="42">
        <f t="shared" si="437"/>
        <v>0</v>
      </c>
      <c r="E912" s="42">
        <f t="shared" si="437"/>
        <v>0</v>
      </c>
      <c r="F912" s="34">
        <v>0</v>
      </c>
      <c r="G912" s="34">
        <v>0</v>
      </c>
      <c r="H912" s="34">
        <v>0</v>
      </c>
      <c r="I912" s="96"/>
    </row>
    <row r="913" spans="1:11" x14ac:dyDescent="0.25">
      <c r="A913" s="107"/>
      <c r="B913" s="108"/>
      <c r="C913" s="56">
        <v>2020</v>
      </c>
      <c r="D913" s="34">
        <f>E913+F913+G913+H913</f>
        <v>0</v>
      </c>
      <c r="E913" s="34">
        <f>E925</f>
        <v>0</v>
      </c>
      <c r="F913" s="34">
        <f>F925</f>
        <v>0</v>
      </c>
      <c r="G913" s="34">
        <v>0</v>
      </c>
      <c r="H913" s="34">
        <v>0</v>
      </c>
      <c r="I913" s="96"/>
    </row>
    <row r="914" spans="1:11" x14ac:dyDescent="0.25">
      <c r="A914" s="107"/>
      <c r="B914" s="108"/>
      <c r="C914" s="56">
        <v>2021</v>
      </c>
      <c r="D914" s="34">
        <f t="shared" ref="D914:D915" si="438">E914+F914+G914+H914</f>
        <v>0</v>
      </c>
      <c r="E914" s="34">
        <f>E926</f>
        <v>0</v>
      </c>
      <c r="F914" s="34">
        <f>F925</f>
        <v>0</v>
      </c>
      <c r="G914" s="34">
        <v>0</v>
      </c>
      <c r="H914" s="34">
        <v>0</v>
      </c>
      <c r="I914" s="96"/>
    </row>
    <row r="915" spans="1:11" x14ac:dyDescent="0.25">
      <c r="A915" s="107"/>
      <c r="B915" s="108"/>
      <c r="C915" s="56">
        <v>2022</v>
      </c>
      <c r="D915" s="33">
        <f t="shared" si="438"/>
        <v>100000</v>
      </c>
      <c r="E915" s="33">
        <f>E927</f>
        <v>100000</v>
      </c>
      <c r="F915" s="34">
        <f>F925</f>
        <v>0</v>
      </c>
      <c r="G915" s="34">
        <v>0</v>
      </c>
      <c r="H915" s="34">
        <v>0</v>
      </c>
      <c r="I915" s="96"/>
    </row>
    <row r="916" spans="1:11" x14ac:dyDescent="0.25">
      <c r="A916" s="107"/>
      <c r="B916" s="108"/>
      <c r="C916" s="74">
        <v>2023</v>
      </c>
      <c r="D916" s="33">
        <f>E916+F916+G916+H916</f>
        <v>860452</v>
      </c>
      <c r="E916" s="33">
        <f>E928</f>
        <v>860452</v>
      </c>
      <c r="F916" s="34">
        <f>F924</f>
        <v>0</v>
      </c>
      <c r="G916" s="34">
        <v>0</v>
      </c>
      <c r="H916" s="34">
        <v>0</v>
      </c>
      <c r="I916" s="96"/>
    </row>
    <row r="917" spans="1:11" x14ac:dyDescent="0.25">
      <c r="A917" s="107"/>
      <c r="B917" s="108"/>
      <c r="C917" s="74">
        <v>2024</v>
      </c>
      <c r="D917" s="33">
        <f t="shared" ref="D917:D919" si="439">E917+F917+G917+H917</f>
        <v>1154838.7</v>
      </c>
      <c r="E917" s="33">
        <f t="shared" ref="E917" si="440">E929</f>
        <v>1154838.7</v>
      </c>
      <c r="F917" s="34">
        <f>F925</f>
        <v>0</v>
      </c>
      <c r="G917" s="34">
        <v>0</v>
      </c>
      <c r="H917" s="34">
        <v>0</v>
      </c>
      <c r="I917" s="96"/>
    </row>
    <row r="918" spans="1:11" x14ac:dyDescent="0.25">
      <c r="A918" s="107"/>
      <c r="B918" s="108"/>
      <c r="C918" s="90">
        <v>2025</v>
      </c>
      <c r="D918" s="33">
        <f t="shared" ref="D918" si="441">E918+F918+G918+H918</f>
        <v>546050.80000000005</v>
      </c>
      <c r="E918" s="33">
        <f>E930</f>
        <v>546050.80000000005</v>
      </c>
      <c r="F918" s="34">
        <f t="shared" ref="F918:F919" si="442">F925</f>
        <v>0</v>
      </c>
      <c r="G918" s="34">
        <v>0</v>
      </c>
      <c r="H918" s="34">
        <v>0</v>
      </c>
      <c r="I918" s="96"/>
    </row>
    <row r="919" spans="1:11" x14ac:dyDescent="0.25">
      <c r="A919" s="107"/>
      <c r="B919" s="108"/>
      <c r="C919" s="74">
        <v>2026</v>
      </c>
      <c r="D919" s="33">
        <f t="shared" si="439"/>
        <v>924624.9</v>
      </c>
      <c r="E919" s="33">
        <f>E931</f>
        <v>924624.9</v>
      </c>
      <c r="F919" s="34">
        <f t="shared" si="442"/>
        <v>0</v>
      </c>
      <c r="G919" s="34">
        <v>0</v>
      </c>
      <c r="H919" s="34">
        <v>0</v>
      </c>
      <c r="I919" s="96"/>
    </row>
    <row r="920" spans="1:11" ht="21.75" customHeight="1" x14ac:dyDescent="0.25">
      <c r="A920" s="104" t="s">
        <v>121</v>
      </c>
      <c r="B920" s="104" t="s">
        <v>123</v>
      </c>
      <c r="C920" s="37" t="s">
        <v>160</v>
      </c>
      <c r="D920" s="6">
        <f>SUM(D921:D931)</f>
        <v>3585966.4</v>
      </c>
      <c r="E920" s="60">
        <f>SUM(E921:E931)</f>
        <v>3585966.4</v>
      </c>
      <c r="F920" s="61">
        <f>SUM(F921:F931)</f>
        <v>0</v>
      </c>
      <c r="G920" s="61">
        <f>SUM(G921:G931)</f>
        <v>0</v>
      </c>
      <c r="H920" s="61">
        <f>SUM(H921:H931)</f>
        <v>0</v>
      </c>
      <c r="I920" s="96"/>
      <c r="K920" s="8" t="s">
        <v>148</v>
      </c>
    </row>
    <row r="921" spans="1:11" x14ac:dyDescent="0.25">
      <c r="A921" s="105"/>
      <c r="B921" s="105"/>
      <c r="C921" s="39">
        <v>2016</v>
      </c>
      <c r="D921" s="5">
        <f>E921+F921+G921+H921</f>
        <v>0</v>
      </c>
      <c r="E921" s="63">
        <v>0</v>
      </c>
      <c r="F921" s="63">
        <v>0</v>
      </c>
      <c r="G921" s="63">
        <v>0</v>
      </c>
      <c r="H921" s="63">
        <v>0</v>
      </c>
      <c r="I921" s="96"/>
    </row>
    <row r="922" spans="1:11" x14ac:dyDescent="0.25">
      <c r="A922" s="105"/>
      <c r="B922" s="105"/>
      <c r="C922" s="39">
        <v>2017</v>
      </c>
      <c r="D922" s="5">
        <f t="shared" ref="D922:D927" si="443">E922+F922+G922+H922</f>
        <v>0</v>
      </c>
      <c r="E922" s="63">
        <v>0</v>
      </c>
      <c r="F922" s="63">
        <v>0</v>
      </c>
      <c r="G922" s="63">
        <v>0</v>
      </c>
      <c r="H922" s="63">
        <v>0</v>
      </c>
      <c r="I922" s="96"/>
    </row>
    <row r="923" spans="1:11" x14ac:dyDescent="0.25">
      <c r="A923" s="105"/>
      <c r="B923" s="105"/>
      <c r="C923" s="39">
        <v>2018</v>
      </c>
      <c r="D923" s="5">
        <f t="shared" si="443"/>
        <v>0</v>
      </c>
      <c r="E923" s="63">
        <v>0</v>
      </c>
      <c r="F923" s="63">
        <v>0</v>
      </c>
      <c r="G923" s="63">
        <v>0</v>
      </c>
      <c r="H923" s="63">
        <v>0</v>
      </c>
      <c r="I923" s="96"/>
    </row>
    <row r="924" spans="1:11" x14ac:dyDescent="0.25">
      <c r="A924" s="105"/>
      <c r="B924" s="105"/>
      <c r="C924" s="39">
        <v>2019</v>
      </c>
      <c r="D924" s="5">
        <f t="shared" si="443"/>
        <v>0</v>
      </c>
      <c r="E924" s="63">
        <v>0</v>
      </c>
      <c r="F924" s="63">
        <v>0</v>
      </c>
      <c r="G924" s="63">
        <v>0</v>
      </c>
      <c r="H924" s="63">
        <v>0</v>
      </c>
      <c r="I924" s="96"/>
    </row>
    <row r="925" spans="1:11" x14ac:dyDescent="0.25">
      <c r="A925" s="105"/>
      <c r="B925" s="105"/>
      <c r="C925" s="39">
        <v>2020</v>
      </c>
      <c r="D925" s="63">
        <f t="shared" si="443"/>
        <v>0</v>
      </c>
      <c r="E925" s="63">
        <f t="shared" ref="E925:E929" si="444">E937</f>
        <v>0</v>
      </c>
      <c r="F925" s="63">
        <v>0</v>
      </c>
      <c r="G925" s="63">
        <v>0</v>
      </c>
      <c r="H925" s="63">
        <v>0</v>
      </c>
      <c r="I925" s="96"/>
    </row>
    <row r="926" spans="1:11" x14ac:dyDescent="0.25">
      <c r="A926" s="105"/>
      <c r="B926" s="105"/>
      <c r="C926" s="39">
        <v>2021</v>
      </c>
      <c r="D926" s="63">
        <f t="shared" si="443"/>
        <v>0</v>
      </c>
      <c r="E926" s="63">
        <f t="shared" si="444"/>
        <v>0</v>
      </c>
      <c r="F926" s="63">
        <v>0</v>
      </c>
      <c r="G926" s="63">
        <v>0</v>
      </c>
      <c r="H926" s="63">
        <v>0</v>
      </c>
      <c r="I926" s="96"/>
    </row>
    <row r="927" spans="1:11" x14ac:dyDescent="0.25">
      <c r="A927" s="105"/>
      <c r="B927" s="105"/>
      <c r="C927" s="39">
        <v>2022</v>
      </c>
      <c r="D927" s="7">
        <f t="shared" si="443"/>
        <v>100000</v>
      </c>
      <c r="E927" s="62">
        <f t="shared" si="444"/>
        <v>100000</v>
      </c>
      <c r="F927" s="63">
        <v>0</v>
      </c>
      <c r="G927" s="63">
        <v>0</v>
      </c>
      <c r="H927" s="63">
        <v>0</v>
      </c>
      <c r="I927" s="96"/>
    </row>
    <row r="928" spans="1:11" x14ac:dyDescent="0.25">
      <c r="A928" s="105"/>
      <c r="B928" s="105"/>
      <c r="C928" s="75">
        <v>2023</v>
      </c>
      <c r="D928" s="7">
        <f>E928+F928+G928+H928</f>
        <v>860452</v>
      </c>
      <c r="E928" s="62">
        <f t="shared" si="444"/>
        <v>860452</v>
      </c>
      <c r="F928" s="63">
        <v>0</v>
      </c>
      <c r="G928" s="63">
        <v>0</v>
      </c>
      <c r="H928" s="63">
        <v>0</v>
      </c>
      <c r="I928" s="96"/>
    </row>
    <row r="929" spans="1:9" x14ac:dyDescent="0.25">
      <c r="A929" s="105"/>
      <c r="B929" s="105"/>
      <c r="C929" s="75">
        <v>2024</v>
      </c>
      <c r="D929" s="7">
        <f t="shared" ref="D929:D931" si="445">E929+F929+G929+H929</f>
        <v>1154838.7</v>
      </c>
      <c r="E929" s="62">
        <f t="shared" si="444"/>
        <v>1154838.7</v>
      </c>
      <c r="F929" s="63">
        <v>0</v>
      </c>
      <c r="G929" s="63">
        <v>0</v>
      </c>
      <c r="H929" s="63">
        <v>0</v>
      </c>
      <c r="I929" s="96"/>
    </row>
    <row r="930" spans="1:9" x14ac:dyDescent="0.25">
      <c r="A930" s="105"/>
      <c r="B930" s="105"/>
      <c r="C930" s="94">
        <v>2025</v>
      </c>
      <c r="D930" s="7">
        <f t="shared" ref="D930" si="446">E930+F930+G930+H930</f>
        <v>546050.80000000005</v>
      </c>
      <c r="E930" s="62">
        <f>E942</f>
        <v>546050.80000000005</v>
      </c>
      <c r="F930" s="63">
        <v>0</v>
      </c>
      <c r="G930" s="63">
        <v>0</v>
      </c>
      <c r="H930" s="63">
        <v>0</v>
      </c>
      <c r="I930" s="96"/>
    </row>
    <row r="931" spans="1:9" x14ac:dyDescent="0.25">
      <c r="A931" s="106"/>
      <c r="B931" s="106"/>
      <c r="C931" s="39">
        <v>2026</v>
      </c>
      <c r="D931" s="63">
        <f t="shared" si="445"/>
        <v>924624.9</v>
      </c>
      <c r="E931" s="62">
        <f>E943</f>
        <v>924624.9</v>
      </c>
      <c r="F931" s="63">
        <v>0</v>
      </c>
      <c r="G931" s="63">
        <v>0</v>
      </c>
      <c r="H931" s="63">
        <v>0</v>
      </c>
      <c r="I931" s="96"/>
    </row>
    <row r="932" spans="1:9" ht="21.75" customHeight="1" x14ac:dyDescent="0.25">
      <c r="A932" s="95" t="s">
        <v>150</v>
      </c>
      <c r="B932" s="95" t="s">
        <v>151</v>
      </c>
      <c r="C932" s="37" t="s">
        <v>160</v>
      </c>
      <c r="D932" s="6">
        <f>SUM(D933:D943)</f>
        <v>3585966.4</v>
      </c>
      <c r="E932" s="60">
        <f>SUM(E933:E943)</f>
        <v>3585966.4</v>
      </c>
      <c r="F932" s="61">
        <f>SUM(F933:F943)</f>
        <v>0</v>
      </c>
      <c r="G932" s="61">
        <f>SUM(G933:G943)</f>
        <v>0</v>
      </c>
      <c r="H932" s="61">
        <f>SUM(H933:H943)</f>
        <v>0</v>
      </c>
      <c r="I932" s="96"/>
    </row>
    <row r="933" spans="1:9" x14ac:dyDescent="0.25">
      <c r="A933" s="96"/>
      <c r="B933" s="96"/>
      <c r="C933" s="53">
        <v>2016</v>
      </c>
      <c r="D933" s="5">
        <f>E933+F933+G933+H933</f>
        <v>0</v>
      </c>
      <c r="E933" s="63">
        <v>0</v>
      </c>
      <c r="F933" s="63">
        <v>0</v>
      </c>
      <c r="G933" s="63">
        <v>0</v>
      </c>
      <c r="H933" s="63">
        <v>0</v>
      </c>
      <c r="I933" s="96"/>
    </row>
    <row r="934" spans="1:9" x14ac:dyDescent="0.25">
      <c r="A934" s="96"/>
      <c r="B934" s="96"/>
      <c r="C934" s="53">
        <v>2017</v>
      </c>
      <c r="D934" s="5">
        <f t="shared" ref="D934:D942" si="447">E934+F934+G934+H934</f>
        <v>0</v>
      </c>
      <c r="E934" s="63">
        <f t="shared" ref="E934:E935" si="448">E944</f>
        <v>0</v>
      </c>
      <c r="F934" s="63">
        <v>0</v>
      </c>
      <c r="G934" s="63">
        <v>0</v>
      </c>
      <c r="H934" s="63">
        <v>0</v>
      </c>
      <c r="I934" s="96"/>
    </row>
    <row r="935" spans="1:9" x14ac:dyDescent="0.25">
      <c r="A935" s="96"/>
      <c r="B935" s="96"/>
      <c r="C935" s="53">
        <v>2018</v>
      </c>
      <c r="D935" s="5">
        <f t="shared" si="447"/>
        <v>0</v>
      </c>
      <c r="E935" s="63">
        <f t="shared" si="448"/>
        <v>0</v>
      </c>
      <c r="F935" s="63">
        <v>0</v>
      </c>
      <c r="G935" s="63">
        <v>0</v>
      </c>
      <c r="H935" s="63">
        <v>0</v>
      </c>
      <c r="I935" s="96"/>
    </row>
    <row r="936" spans="1:9" x14ac:dyDescent="0.25">
      <c r="A936" s="96"/>
      <c r="B936" s="96"/>
      <c r="C936" s="53">
        <v>2019</v>
      </c>
      <c r="D936" s="5">
        <f t="shared" si="447"/>
        <v>0</v>
      </c>
      <c r="E936" s="63">
        <v>0</v>
      </c>
      <c r="F936" s="63">
        <v>0</v>
      </c>
      <c r="G936" s="63">
        <v>0</v>
      </c>
      <c r="H936" s="63">
        <v>0</v>
      </c>
      <c r="I936" s="96"/>
    </row>
    <row r="937" spans="1:9" x14ac:dyDescent="0.25">
      <c r="A937" s="96"/>
      <c r="B937" s="96"/>
      <c r="C937" s="53">
        <v>2020</v>
      </c>
      <c r="D937" s="63">
        <f t="shared" si="447"/>
        <v>0</v>
      </c>
      <c r="E937" s="63">
        <v>0</v>
      </c>
      <c r="F937" s="63">
        <v>0</v>
      </c>
      <c r="G937" s="63">
        <v>0</v>
      </c>
      <c r="H937" s="63">
        <v>0</v>
      </c>
      <c r="I937" s="96"/>
    </row>
    <row r="938" spans="1:9" x14ac:dyDescent="0.25">
      <c r="A938" s="96"/>
      <c r="B938" s="96"/>
      <c r="C938" s="53">
        <v>2021</v>
      </c>
      <c r="D938" s="63">
        <f t="shared" si="447"/>
        <v>0</v>
      </c>
      <c r="E938" s="63">
        <v>0</v>
      </c>
      <c r="F938" s="63">
        <v>0</v>
      </c>
      <c r="G938" s="63">
        <v>0</v>
      </c>
      <c r="H938" s="63">
        <v>0</v>
      </c>
      <c r="I938" s="96"/>
    </row>
    <row r="939" spans="1:9" x14ac:dyDescent="0.25">
      <c r="A939" s="96"/>
      <c r="B939" s="96"/>
      <c r="C939" s="53">
        <v>2022</v>
      </c>
      <c r="D939" s="7">
        <f t="shared" si="447"/>
        <v>100000</v>
      </c>
      <c r="E939" s="62">
        <v>100000</v>
      </c>
      <c r="F939" s="63">
        <v>0</v>
      </c>
      <c r="G939" s="63">
        <v>0</v>
      </c>
      <c r="H939" s="63">
        <v>0</v>
      </c>
      <c r="I939" s="96"/>
    </row>
    <row r="940" spans="1:9" x14ac:dyDescent="0.25">
      <c r="A940" s="96"/>
      <c r="B940" s="96"/>
      <c r="C940" s="75">
        <v>2023</v>
      </c>
      <c r="D940" s="7">
        <f t="shared" si="447"/>
        <v>860452</v>
      </c>
      <c r="E940" s="62">
        <v>860452</v>
      </c>
      <c r="F940" s="63">
        <v>0</v>
      </c>
      <c r="G940" s="63">
        <v>0</v>
      </c>
      <c r="H940" s="63">
        <v>0</v>
      </c>
      <c r="I940" s="96"/>
    </row>
    <row r="941" spans="1:9" x14ac:dyDescent="0.25">
      <c r="A941" s="96"/>
      <c r="B941" s="96"/>
      <c r="C941" s="75">
        <v>2024</v>
      </c>
      <c r="D941" s="7">
        <f t="shared" si="447"/>
        <v>1154838.7</v>
      </c>
      <c r="E941" s="62">
        <v>1154838.7</v>
      </c>
      <c r="F941" s="63">
        <v>0</v>
      </c>
      <c r="G941" s="63">
        <v>0</v>
      </c>
      <c r="H941" s="63">
        <v>0</v>
      </c>
      <c r="I941" s="96"/>
    </row>
    <row r="942" spans="1:9" x14ac:dyDescent="0.25">
      <c r="A942" s="96"/>
      <c r="B942" s="96"/>
      <c r="C942" s="94">
        <v>2025</v>
      </c>
      <c r="D942" s="7">
        <f t="shared" si="447"/>
        <v>546050.80000000005</v>
      </c>
      <c r="E942" s="62">
        <v>546050.80000000005</v>
      </c>
      <c r="F942" s="63">
        <v>0</v>
      </c>
      <c r="G942" s="63">
        <v>0</v>
      </c>
      <c r="H942" s="63">
        <v>0</v>
      </c>
      <c r="I942" s="96"/>
    </row>
    <row r="943" spans="1:9" x14ac:dyDescent="0.25">
      <c r="A943" s="97"/>
      <c r="B943" s="97"/>
      <c r="C943" s="53">
        <v>2026</v>
      </c>
      <c r="D943" s="7">
        <f>E943+F943+G943+H943</f>
        <v>924624.9</v>
      </c>
      <c r="E943" s="62">
        <v>924624.9</v>
      </c>
      <c r="F943" s="63">
        <v>0</v>
      </c>
      <c r="G943" s="63">
        <v>0</v>
      </c>
      <c r="H943" s="63">
        <v>0</v>
      </c>
      <c r="I943" s="97"/>
    </row>
    <row r="944" spans="1:9" x14ac:dyDescent="0.25">
      <c r="I944" s="47" t="s">
        <v>149</v>
      </c>
    </row>
  </sheetData>
  <mergeCells count="188">
    <mergeCell ref="A548:A559"/>
    <mergeCell ref="B548:B559"/>
    <mergeCell ref="A344:A355"/>
    <mergeCell ref="B344:B355"/>
    <mergeCell ref="A188:A199"/>
    <mergeCell ref="B188:B199"/>
    <mergeCell ref="B20:B31"/>
    <mergeCell ref="A20:A31"/>
    <mergeCell ref="A92:A103"/>
    <mergeCell ref="B92:B103"/>
    <mergeCell ref="A44:A55"/>
    <mergeCell ref="B44:B55"/>
    <mergeCell ref="A56:A67"/>
    <mergeCell ref="B56:B67"/>
    <mergeCell ref="A68:A79"/>
    <mergeCell ref="B68:B79"/>
    <mergeCell ref="B164:B175"/>
    <mergeCell ref="A176:A187"/>
    <mergeCell ref="B176:B187"/>
    <mergeCell ref="A236:A247"/>
    <mergeCell ref="B236:B247"/>
    <mergeCell ref="A368:A379"/>
    <mergeCell ref="B368:B379"/>
    <mergeCell ref="A440:A451"/>
    <mergeCell ref="A8:A19"/>
    <mergeCell ref="B8:B19"/>
    <mergeCell ref="I8:I19"/>
    <mergeCell ref="A32:A43"/>
    <mergeCell ref="B32:B43"/>
    <mergeCell ref="I32:I43"/>
    <mergeCell ref="A80:A91"/>
    <mergeCell ref="B80:B91"/>
    <mergeCell ref="G1:I1"/>
    <mergeCell ref="G2:I2"/>
    <mergeCell ref="A3:I3"/>
    <mergeCell ref="A4:A6"/>
    <mergeCell ref="B4:B6"/>
    <mergeCell ref="C4:C6"/>
    <mergeCell ref="D4:H4"/>
    <mergeCell ref="I4:I6"/>
    <mergeCell ref="D5:D6"/>
    <mergeCell ref="E5:H5"/>
    <mergeCell ref="I92:I103"/>
    <mergeCell ref="A104:A115"/>
    <mergeCell ref="B104:B115"/>
    <mergeCell ref="I104:I187"/>
    <mergeCell ref="A116:A127"/>
    <mergeCell ref="B116:B127"/>
    <mergeCell ref="A128:A139"/>
    <mergeCell ref="B128:B139"/>
    <mergeCell ref="A140:A151"/>
    <mergeCell ref="B140:B151"/>
    <mergeCell ref="A152:A163"/>
    <mergeCell ref="B152:B163"/>
    <mergeCell ref="A164:A175"/>
    <mergeCell ref="I236:I247"/>
    <mergeCell ref="A248:A259"/>
    <mergeCell ref="B248:B259"/>
    <mergeCell ref="A260:A271"/>
    <mergeCell ref="B260:B271"/>
    <mergeCell ref="I260:I271"/>
    <mergeCell ref="A200:A211"/>
    <mergeCell ref="B200:B211"/>
    <mergeCell ref="A212:A223"/>
    <mergeCell ref="B212:B223"/>
    <mergeCell ref="I212:I223"/>
    <mergeCell ref="A224:A235"/>
    <mergeCell ref="B224:B235"/>
    <mergeCell ref="I296:I303"/>
    <mergeCell ref="A308:A319"/>
    <mergeCell ref="B308:B319"/>
    <mergeCell ref="I308:I319"/>
    <mergeCell ref="A272:A283"/>
    <mergeCell ref="B272:B283"/>
    <mergeCell ref="A284:A295"/>
    <mergeCell ref="B284:B295"/>
    <mergeCell ref="I284:I295"/>
    <mergeCell ref="A296:A307"/>
    <mergeCell ref="B296:B307"/>
    <mergeCell ref="I368:I379"/>
    <mergeCell ref="A380:A391"/>
    <mergeCell ref="B380:B391"/>
    <mergeCell ref="A392:A403"/>
    <mergeCell ref="B392:B403"/>
    <mergeCell ref="A320:A331"/>
    <mergeCell ref="B320:B331"/>
    <mergeCell ref="A332:A343"/>
    <mergeCell ref="B332:B343"/>
    <mergeCell ref="A356:A367"/>
    <mergeCell ref="B356:B367"/>
    <mergeCell ref="B440:B451"/>
    <mergeCell ref="A452:A463"/>
    <mergeCell ref="B452:B463"/>
    <mergeCell ref="I452:I463"/>
    <mergeCell ref="A464:A475"/>
    <mergeCell ref="B464:B475"/>
    <mergeCell ref="A404:A415"/>
    <mergeCell ref="B404:B415"/>
    <mergeCell ref="A416:A427"/>
    <mergeCell ref="B416:B427"/>
    <mergeCell ref="A428:A439"/>
    <mergeCell ref="B428:B439"/>
    <mergeCell ref="A512:A523"/>
    <mergeCell ref="B512:B523"/>
    <mergeCell ref="A524:A535"/>
    <mergeCell ref="B524:B535"/>
    <mergeCell ref="A536:A547"/>
    <mergeCell ref="B536:B547"/>
    <mergeCell ref="A476:A487"/>
    <mergeCell ref="B476:B487"/>
    <mergeCell ref="A488:A499"/>
    <mergeCell ref="B488:B499"/>
    <mergeCell ref="A500:A511"/>
    <mergeCell ref="B500:B511"/>
    <mergeCell ref="I572:I583"/>
    <mergeCell ref="A584:A595"/>
    <mergeCell ref="B584:B595"/>
    <mergeCell ref="A596:A607"/>
    <mergeCell ref="B596:B607"/>
    <mergeCell ref="A608:A619"/>
    <mergeCell ref="B608:B619"/>
    <mergeCell ref="A560:A571"/>
    <mergeCell ref="B560:B571"/>
    <mergeCell ref="A572:A583"/>
    <mergeCell ref="B572:B583"/>
    <mergeCell ref="A656:A667"/>
    <mergeCell ref="B656:B667"/>
    <mergeCell ref="A668:A679"/>
    <mergeCell ref="B668:B679"/>
    <mergeCell ref="I668:I679"/>
    <mergeCell ref="A680:A691"/>
    <mergeCell ref="B680:B691"/>
    <mergeCell ref="A620:A631"/>
    <mergeCell ref="B620:B631"/>
    <mergeCell ref="I620:I631"/>
    <mergeCell ref="A632:A643"/>
    <mergeCell ref="B632:B643"/>
    <mergeCell ref="A644:A655"/>
    <mergeCell ref="B644:B655"/>
    <mergeCell ref="I716:I727"/>
    <mergeCell ref="A728:A739"/>
    <mergeCell ref="B728:B739"/>
    <mergeCell ref="A740:A751"/>
    <mergeCell ref="B740:B751"/>
    <mergeCell ref="A752:A763"/>
    <mergeCell ref="B752:B763"/>
    <mergeCell ref="A692:A703"/>
    <mergeCell ref="B692:B703"/>
    <mergeCell ref="A704:A715"/>
    <mergeCell ref="B704:B715"/>
    <mergeCell ref="A716:A727"/>
    <mergeCell ref="B716:B727"/>
    <mergeCell ref="A836:A847"/>
    <mergeCell ref="B836:B847"/>
    <mergeCell ref="A800:A811"/>
    <mergeCell ref="B800:B811"/>
    <mergeCell ref="I800:I811"/>
    <mergeCell ref="A764:A775"/>
    <mergeCell ref="B764:B775"/>
    <mergeCell ref="I764:I775"/>
    <mergeCell ref="A776:A787"/>
    <mergeCell ref="B776:B787"/>
    <mergeCell ref="A788:A799"/>
    <mergeCell ref="B788:B799"/>
    <mergeCell ref="A932:A943"/>
    <mergeCell ref="B932:B943"/>
    <mergeCell ref="I908:I943"/>
    <mergeCell ref="A812:A823"/>
    <mergeCell ref="B812:B823"/>
    <mergeCell ref="I812:I823"/>
    <mergeCell ref="A824:A835"/>
    <mergeCell ref="B824:B835"/>
    <mergeCell ref="B920:B931"/>
    <mergeCell ref="A920:A931"/>
    <mergeCell ref="A908:A919"/>
    <mergeCell ref="B908:B919"/>
    <mergeCell ref="A872:A883"/>
    <mergeCell ref="B872:B883"/>
    <mergeCell ref="I872:I883"/>
    <mergeCell ref="A884:A895"/>
    <mergeCell ref="B884:B895"/>
    <mergeCell ref="A896:A907"/>
    <mergeCell ref="B896:B907"/>
    <mergeCell ref="B848:B859"/>
    <mergeCell ref="A848:A859"/>
    <mergeCell ref="B860:B871"/>
    <mergeCell ref="A860:A871"/>
    <mergeCell ref="I848:I859"/>
  </mergeCells>
  <pageMargins left="0.59055118110236227" right="0.23622047244094491" top="0.51181102362204722" bottom="0.23622047244094491" header="0.31496062992125984" footer="0.15748031496062992"/>
  <pageSetup paperSize="9" scale="85" orientation="landscape" r:id="rId1"/>
  <rowBreaks count="21" manualBreakCount="21">
    <brk id="67" max="8" man="1"/>
    <brk id="103" max="8" man="1"/>
    <brk id="189" max="8" man="1"/>
    <brk id="223" max="8" man="1"/>
    <brk id="259" max="8" man="1"/>
    <brk id="283" max="8" man="1"/>
    <brk id="319" max="8" man="1"/>
    <brk id="362" max="8" man="1"/>
    <brk id="405" max="8" man="1"/>
    <brk id="448" max="8" man="1"/>
    <brk id="487" max="8" man="1"/>
    <brk id="523" max="8" man="1"/>
    <brk id="559" max="8" man="1"/>
    <brk id="602" max="8" man="1"/>
    <brk id="645" max="8" man="1"/>
    <brk id="688" max="8" man="1"/>
    <brk id="763" max="8" man="1"/>
    <brk id="806" max="8" man="1"/>
    <brk id="849" max="8" man="1"/>
    <brk id="892" max="8" man="1"/>
    <brk id="931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2022-07-13T23:09:41Z</dcterms:modified>
</cp:coreProperties>
</file>